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0" windowWidth="29040" windowHeight="15720" firstSheet="1" activeTab="1"/>
  </bookViews>
  <sheets>
    <sheet name="Table1" sheetId="1" state="hidden" r:id="rId1"/>
    <sheet name="2023" sheetId="5" r:id="rId2"/>
  </sheets>
  <definedNames>
    <definedName name="_xlnm._FilterDatabase" localSheetId="1" hidden="1">'2023'!$A$5:$H$63</definedName>
    <definedName name="_xlnm.Print_Titles" localSheetId="1">'2023'!$5:$5</definedName>
    <definedName name="_xlnm.Print_Titles" localSheetId="0">Table1!$8:$8</definedName>
    <definedName name="_xlnm.Print_Area" localSheetId="1">'2023'!$A$1:$J$66</definedName>
    <definedName name="_xlnm.Print_Area" localSheetId="0">Table1!$A$1:$E$66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5" l="1"/>
  <c r="I50" i="5" l="1"/>
  <c r="I43" i="5" l="1"/>
  <c r="I58" i="5" l="1"/>
  <c r="J65" i="5" l="1"/>
  <c r="I46" i="5"/>
  <c r="I9" i="5" l="1"/>
  <c r="I7" i="5"/>
  <c r="I6" i="5" l="1"/>
  <c r="G49" i="5"/>
  <c r="G8" i="5" l="1"/>
  <c r="G63" i="5" l="1"/>
  <c r="G58" i="5" s="1"/>
  <c r="G11" i="5"/>
  <c r="G46" i="5"/>
  <c r="F39" i="5" l="1"/>
  <c r="F40" i="5"/>
  <c r="F41" i="5"/>
  <c r="H41" i="5" s="1"/>
  <c r="J41" i="5" s="1"/>
  <c r="F42" i="5"/>
  <c r="H42" i="5" s="1"/>
  <c r="J42" i="5" s="1"/>
  <c r="G10" i="5"/>
  <c r="G9" i="5" s="1"/>
  <c r="H64" i="5"/>
  <c r="J64" i="5" s="1"/>
  <c r="H40" i="5" l="1"/>
  <c r="J40" i="5" s="1"/>
  <c r="G43" i="5" l="1"/>
  <c r="H39" i="5"/>
  <c r="J39" i="5" s="1"/>
  <c r="D38" i="5" l="1"/>
  <c r="F38" i="5" s="1"/>
  <c r="H38" i="5" s="1"/>
  <c r="J38" i="5" s="1"/>
  <c r="H31" i="5" l="1"/>
  <c r="J31" i="5" s="1"/>
  <c r="G7" i="5"/>
  <c r="G6" i="5" l="1"/>
  <c r="E9" i="5"/>
  <c r="F34" i="5"/>
  <c r="H34" i="5" s="1"/>
  <c r="J34" i="5" s="1"/>
  <c r="F35" i="5"/>
  <c r="H35" i="5" s="1"/>
  <c r="J35" i="5" s="1"/>
  <c r="E58" i="5" l="1"/>
  <c r="F63" i="5"/>
  <c r="H63" i="5" s="1"/>
  <c r="J63" i="5" s="1"/>
  <c r="E43" i="5" l="1"/>
  <c r="E7" i="5"/>
  <c r="E6" i="5" l="1"/>
  <c r="C7" i="5"/>
  <c r="B7" i="5"/>
  <c r="C43" i="5" l="1"/>
  <c r="B43" i="5"/>
  <c r="D57" i="5"/>
  <c r="F57" i="5" s="1"/>
  <c r="H57" i="5" s="1"/>
  <c r="J57" i="5" s="1"/>
  <c r="C9" i="5"/>
  <c r="B9" i="5"/>
  <c r="D29" i="5"/>
  <c r="F29" i="5" s="1"/>
  <c r="H29" i="5" s="1"/>
  <c r="J29" i="5" s="1"/>
  <c r="D33" i="5"/>
  <c r="F33" i="5" s="1"/>
  <c r="H33" i="5" s="1"/>
  <c r="J33" i="5" s="1"/>
  <c r="D32" i="5"/>
  <c r="F32" i="5" s="1"/>
  <c r="H32" i="5" s="1"/>
  <c r="J32" i="5" s="1"/>
  <c r="D30" i="5" l="1"/>
  <c r="F30" i="5" s="1"/>
  <c r="H30" i="5" s="1"/>
  <c r="J30" i="5" s="1"/>
  <c r="D28" i="5"/>
  <c r="F28" i="5" s="1"/>
  <c r="H28" i="5" s="1"/>
  <c r="J28" i="5" s="1"/>
  <c r="D20" i="5"/>
  <c r="F20" i="5" s="1"/>
  <c r="H20" i="5" s="1"/>
  <c r="J20" i="5" s="1"/>
  <c r="C58" i="5" l="1"/>
  <c r="D8" i="5"/>
  <c r="D10" i="5"/>
  <c r="F10" i="5" s="1"/>
  <c r="D11" i="5"/>
  <c r="F11" i="5" s="1"/>
  <c r="H11" i="5" s="1"/>
  <c r="J11" i="5" s="1"/>
  <c r="D12" i="5"/>
  <c r="F12" i="5" s="1"/>
  <c r="H12" i="5" s="1"/>
  <c r="J12" i="5" s="1"/>
  <c r="D13" i="5"/>
  <c r="F13" i="5" s="1"/>
  <c r="H13" i="5" s="1"/>
  <c r="J13" i="5" s="1"/>
  <c r="D14" i="5"/>
  <c r="F14" i="5" s="1"/>
  <c r="H14" i="5" s="1"/>
  <c r="J14" i="5" s="1"/>
  <c r="D15" i="5"/>
  <c r="F15" i="5" s="1"/>
  <c r="H15" i="5" s="1"/>
  <c r="J15" i="5" s="1"/>
  <c r="D16" i="5"/>
  <c r="F16" i="5" s="1"/>
  <c r="H16" i="5" s="1"/>
  <c r="J16" i="5" s="1"/>
  <c r="D17" i="5"/>
  <c r="F17" i="5" s="1"/>
  <c r="H17" i="5" s="1"/>
  <c r="J17" i="5" s="1"/>
  <c r="D18" i="5"/>
  <c r="F18" i="5" s="1"/>
  <c r="H18" i="5" s="1"/>
  <c r="J18" i="5" s="1"/>
  <c r="D19" i="5"/>
  <c r="F19" i="5" s="1"/>
  <c r="H19" i="5" s="1"/>
  <c r="J19" i="5" s="1"/>
  <c r="D21" i="5"/>
  <c r="F21" i="5" s="1"/>
  <c r="H21" i="5" s="1"/>
  <c r="J21" i="5" s="1"/>
  <c r="D22" i="5"/>
  <c r="F22" i="5" s="1"/>
  <c r="H22" i="5" s="1"/>
  <c r="J22" i="5" s="1"/>
  <c r="D23" i="5"/>
  <c r="F23" i="5" s="1"/>
  <c r="H23" i="5" s="1"/>
  <c r="J23" i="5" s="1"/>
  <c r="D24" i="5"/>
  <c r="F24" i="5" s="1"/>
  <c r="H24" i="5" s="1"/>
  <c r="J24" i="5" s="1"/>
  <c r="D25" i="5"/>
  <c r="F25" i="5" s="1"/>
  <c r="H25" i="5" s="1"/>
  <c r="J25" i="5" s="1"/>
  <c r="D26" i="5"/>
  <c r="F26" i="5" s="1"/>
  <c r="H26" i="5" s="1"/>
  <c r="J26" i="5" s="1"/>
  <c r="D27" i="5"/>
  <c r="F27" i="5" s="1"/>
  <c r="H27" i="5" s="1"/>
  <c r="J27" i="5" s="1"/>
  <c r="D36" i="5"/>
  <c r="F36" i="5" s="1"/>
  <c r="H36" i="5" s="1"/>
  <c r="J36" i="5" s="1"/>
  <c r="D37" i="5"/>
  <c r="F37" i="5" s="1"/>
  <c r="H37" i="5" s="1"/>
  <c r="J37" i="5" s="1"/>
  <c r="D44" i="5"/>
  <c r="F44" i="5" s="1"/>
  <c r="H44" i="5" s="1"/>
  <c r="D45" i="5"/>
  <c r="F45" i="5" s="1"/>
  <c r="H45" i="5" s="1"/>
  <c r="J45" i="5" s="1"/>
  <c r="D46" i="5"/>
  <c r="F46" i="5" s="1"/>
  <c r="H46" i="5" s="1"/>
  <c r="J46" i="5" s="1"/>
  <c r="D47" i="5"/>
  <c r="F47" i="5" s="1"/>
  <c r="H47" i="5" s="1"/>
  <c r="J47" i="5" s="1"/>
  <c r="D48" i="5"/>
  <c r="F48" i="5" s="1"/>
  <c r="H48" i="5" s="1"/>
  <c r="J48" i="5" s="1"/>
  <c r="D49" i="5"/>
  <c r="F49" i="5" s="1"/>
  <c r="H49" i="5" s="1"/>
  <c r="J49" i="5" s="1"/>
  <c r="D50" i="5"/>
  <c r="F50" i="5" s="1"/>
  <c r="H50" i="5" s="1"/>
  <c r="J50" i="5" s="1"/>
  <c r="D51" i="5"/>
  <c r="F51" i="5" s="1"/>
  <c r="H51" i="5" s="1"/>
  <c r="J51" i="5" s="1"/>
  <c r="D52" i="5"/>
  <c r="F52" i="5" s="1"/>
  <c r="H52" i="5" s="1"/>
  <c r="J52" i="5" s="1"/>
  <c r="D53" i="5"/>
  <c r="F53" i="5" s="1"/>
  <c r="H53" i="5" s="1"/>
  <c r="J53" i="5" s="1"/>
  <c r="D54" i="5"/>
  <c r="F54" i="5" s="1"/>
  <c r="H54" i="5" s="1"/>
  <c r="J54" i="5" s="1"/>
  <c r="D55" i="5"/>
  <c r="F55" i="5" s="1"/>
  <c r="H55" i="5" s="1"/>
  <c r="J55" i="5" s="1"/>
  <c r="D56" i="5"/>
  <c r="F56" i="5" s="1"/>
  <c r="H56" i="5" s="1"/>
  <c r="J56" i="5" s="1"/>
  <c r="D59" i="5"/>
  <c r="F59" i="5" s="1"/>
  <c r="D60" i="5"/>
  <c r="F60" i="5" s="1"/>
  <c r="H60" i="5" s="1"/>
  <c r="J60" i="5" s="1"/>
  <c r="D61" i="5"/>
  <c r="F61" i="5" s="1"/>
  <c r="H61" i="5" s="1"/>
  <c r="J61" i="5" s="1"/>
  <c r="D62" i="5"/>
  <c r="F62" i="5" s="1"/>
  <c r="H62" i="5" s="1"/>
  <c r="J62" i="5" s="1"/>
  <c r="F58" i="5" l="1"/>
  <c r="J44" i="5"/>
  <c r="J43" i="5" s="1"/>
  <c r="H43" i="5"/>
  <c r="H59" i="5"/>
  <c r="F9" i="5"/>
  <c r="H10" i="5"/>
  <c r="F43" i="5"/>
  <c r="D7" i="5"/>
  <c r="F8" i="5"/>
  <c r="D43" i="5"/>
  <c r="D58" i="5"/>
  <c r="D9" i="5"/>
  <c r="C6" i="5"/>
  <c r="H58" i="5" l="1"/>
  <c r="J59" i="5"/>
  <c r="J58" i="5" s="1"/>
  <c r="H9" i="5"/>
  <c r="J10" i="5"/>
  <c r="J9" i="5" s="1"/>
  <c r="F7" i="5"/>
  <c r="F6" i="5" s="1"/>
  <c r="H8" i="5"/>
  <c r="B58" i="5"/>
  <c r="H7" i="5" l="1"/>
  <c r="H6" i="5" s="1"/>
  <c r="J8" i="5"/>
  <c r="J7" i="5" s="1"/>
  <c r="J6" i="5"/>
  <c r="D6" i="5"/>
  <c r="C41" i="1" l="1"/>
  <c r="B41" i="1" l="1"/>
  <c r="B6" i="5" l="1"/>
  <c r="C58" i="1"/>
  <c r="B58" i="1"/>
  <c r="C17" i="1"/>
  <c r="B17" i="1"/>
  <c r="D40" i="1"/>
  <c r="D39" i="1"/>
  <c r="C11" i="1" l="1"/>
  <c r="C10" i="1" s="1"/>
  <c r="D38" i="1"/>
  <c r="D37" i="1"/>
  <c r="D36" i="1"/>
  <c r="D35" i="1"/>
  <c r="D34" i="1"/>
  <c r="D33" i="1"/>
  <c r="D32" i="1"/>
  <c r="D57" i="1" l="1"/>
  <c r="D66" i="1" l="1"/>
  <c r="D56" i="1" l="1"/>
  <c r="D12" i="1"/>
  <c r="D13" i="1"/>
  <c r="D14" i="1"/>
  <c r="D15" i="1"/>
  <c r="D16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9" i="1"/>
  <c r="D60" i="1"/>
  <c r="D61" i="1"/>
  <c r="D62" i="1"/>
  <c r="D63" i="1"/>
  <c r="D64" i="1"/>
  <c r="D65" i="1"/>
  <c r="D17" i="1" l="1"/>
  <c r="D41" i="1"/>
  <c r="D58" i="1"/>
  <c r="D11" i="1" l="1"/>
  <c r="D10" i="1" s="1"/>
  <c r="B11" i="1"/>
  <c r="B10" i="1" l="1"/>
</calcChain>
</file>

<file path=xl/sharedStrings.xml><?xml version="1.0" encoding="utf-8"?>
<sst xmlns="http://schemas.openxmlformats.org/spreadsheetml/2006/main" count="164" uniqueCount="139">
  <si>
    <t>Дотации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</si>
  <si>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</si>
  <si>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поддержку мер по обеспечению сбалансированности муниципальных образований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</si>
  <si>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</si>
  <si>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</si>
  <si>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Иные межбюджетные трансферты</t>
  </si>
  <si>
    <t>Реализация дополнительных мероприятий в сфере занятости населения в рамках подпрограммы «Активная политика занятости населения и социальная поддержка безработных граждан» государственной программы Псковской области «Содействие занятости населения»</t>
  </si>
  <si>
    <t>Субсидии</t>
  </si>
  <si>
    <t>Субвенции</t>
  </si>
  <si>
    <t xml:space="preserve">Наименование </t>
  </si>
  <si>
    <t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подпрограммы «Развитие физической культуры и массового спорта» государственной программы Псковской области «Развитие физической культуры и спорта на 2014-2020 годы»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</si>
  <si>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подпрограммы «Дорожное хозяйство» государственной программы Псковской области «Развитие транспортной системы на 2014-2020 годы»</t>
  </si>
  <si>
    <t>от  _____________ № ______</t>
  </si>
  <si>
    <t>Субсидии на финансирование мероприятий, направленных на повышение энергоэффективности и энергосбережения в жилом фонде, в рамках подпрограммы «Программа энергосбережения и повышения энергетической эффективности Псковской области» государственной  программы Псковской области «Энергоэффективность и энергосбережение на 2014-2020 годы»</t>
  </si>
  <si>
    <t>Приложение № 6</t>
  </si>
  <si>
    <t>Разбивка безвозмездных поступлений из областного бюджета на 2016 год</t>
  </si>
  <si>
    <t xml:space="preserve">БЕЗВОЗМЕЗДНЫЕ ПОСТУПЛЕНИЯ ОТ ДРУГИХ БЮДЖЕТОВ БЮДЖЕТНОЙ СИСТЕМЫ РОССИЙСКОЙ ФЕДЕРАЦИИ </t>
  </si>
  <si>
    <t>БЕЗВОЗМЕЗДНЫЕ ПОСТУПЛЕНИЯ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</si>
  <si>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</si>
  <si>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Иные межбюджетные трансферты на реализацию социальных гарантий, предоставляемых педагогическим работникам образовательных учреждений</t>
  </si>
  <si>
    <t>Субсидии на реализацию мероприятий в рамках основного мероприятия «Кадровое обеспечение культуры области, развитие художественного образования, модернизация материально-технической базы учреждений культуры, развитие информатизации, совершенствование информационно-издательской деятельности»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</si>
  <si>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</si>
  <si>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на софинансирование строительства и реконструкции объектов муниципальной собственности в рамках основного мероприятия «Модернизация (ремонтные работы, приобретение оборудования) сети муниципальных учреждений культуры области»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</si>
  <si>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</si>
  <si>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</si>
  <si>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 xml:space="preserve"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
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</si>
  <si>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</si>
  <si>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</si>
  <si>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</si>
  <si>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</t>
  </si>
  <si>
    <t xml:space="preserve">Иные межбюджетные трансферты на реализацию мероприятий в рамках в рамках основного мероприятия «Повышение эффективности реализации молодежной политики в муниципальных образованиях Псковской области» </t>
  </si>
  <si>
    <t>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</t>
  </si>
  <si>
    <t>Иные межбюджетные трансферты на воспитание и обучение детей-инвалидов в муниципальных дошкольных образовательных учреждениях</t>
  </si>
  <si>
    <t>Субвенции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</si>
  <si>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</si>
  <si>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Субвенции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</si>
  <si>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Субсидии на осуществление мероприятий по организации питания в муниципальных общеобразовательных учреждениях</t>
  </si>
  <si>
    <t>Субсидии на реализацию мероприятий в рамках основного мероприятия «Развитие сети организаций общего, дополнительного и профессионального образования детей в соответствии с требованиями ФГОС и СанПин»</t>
  </si>
  <si>
    <t>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</si>
  <si>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</si>
  <si>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годах», за счет средств Государственной корпорации «Фонд содействия реформирования жилищно-коммунального хозяйства»</t>
  </si>
  <si>
    <t xml:space="preserve"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</si>
  <si>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</si>
  <si>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</si>
  <si>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</si>
  <si>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тыс.руб.</t>
  </si>
  <si>
    <t>К решению Великолукской городской Думы 
"О   бюджете муниципального образования
"Город Великие Луки" на 2016 год "</t>
  </si>
  <si>
    <t xml:space="preserve"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 </t>
  </si>
  <si>
    <t>Примечание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</si>
  <si>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</si>
  <si>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Оплата труда 599,0 тыс.руб., Расходы на обеспечение ведения дел 353,0 тыс.руб. (+4,0 тыс.руб. увеличение норматива) </t>
  </si>
  <si>
    <t>Количество детей-сирот и детей, оставшихся без попечения родителей, детей-инвалидов, детей с туберкулезной интоксикацией (не взимается плата) - 43 чел.</t>
  </si>
  <si>
    <t>Иные межбюджетные трансферты на комплектование книжных фондов бибилиотек муниципальных образований</t>
  </si>
  <si>
    <t>Кружковая работа 11 683,0 тыс.руб., Введение шахматного всеобуча 89,0 тыс.руб., Введение основ православной культуры 74,0 тыс.руб.</t>
  </si>
  <si>
    <t>5 чел. х 600 руб. х 12мес.</t>
  </si>
  <si>
    <t>Подлежит регистрации и учету 4 чел.</t>
  </si>
  <si>
    <t>Субвенции на реализацию социальных гарантий, предоставляемых педагогическим работникам образовательных организаций</t>
  </si>
  <si>
    <t>Выплата денежного пособия педработникам, имеющим стаж работы менее трех лет</t>
  </si>
  <si>
    <r>
      <t>ФОТ общеоб.классы +9 685,0 (увеличение норматива), ФОТ коррекц.классы -1 225,0 (уменьшение норматива). Итого с учебными расходами +</t>
    </r>
    <r>
      <rPr>
        <b/>
        <sz val="13"/>
        <color rgb="FF000000"/>
        <rFont val="Times New Roman"/>
        <family val="1"/>
        <charset val="204"/>
      </rPr>
      <t>8 630,0</t>
    </r>
    <r>
      <rPr>
        <sz val="13"/>
        <color rgb="FF000000"/>
        <rFont val="Times New Roman"/>
        <family val="1"/>
        <charset val="204"/>
      </rPr>
      <t xml:space="preserve"> тыс.руб. + </t>
    </r>
    <r>
      <rPr>
        <b/>
        <sz val="13"/>
        <color rgb="FF000000"/>
        <rFont val="Times New Roman"/>
        <family val="1"/>
        <charset val="204"/>
      </rPr>
      <t xml:space="preserve">219,0 </t>
    </r>
    <r>
      <rPr>
        <sz val="13"/>
        <color rgb="FF000000"/>
        <rFont val="Times New Roman"/>
        <family val="1"/>
        <charset val="204"/>
      </rPr>
      <t xml:space="preserve">тыс.руб. (специальные обр.уч. Увеличение норматива) + </t>
    </r>
    <r>
      <rPr>
        <b/>
        <sz val="13"/>
        <color rgb="FF000000"/>
        <rFont val="Times New Roman"/>
        <family val="1"/>
        <charset val="204"/>
      </rPr>
      <t>3 453,0</t>
    </r>
    <r>
      <rPr>
        <sz val="13"/>
        <color rgb="FF000000"/>
        <rFont val="Times New Roman"/>
        <family val="1"/>
        <charset val="204"/>
      </rPr>
      <t xml:space="preserve"> тыс.руб. (дошкольники +1348,0 Обслуж.персонал, +2 105,0 АУП)</t>
    </r>
  </si>
  <si>
    <t>Численность получателей 19 чел.</t>
  </si>
  <si>
    <t>Численность получателей 17 чел. (Средства федерального бюджета)</t>
  </si>
  <si>
    <t xml:space="preserve">Субсидии на реализацию мероприятий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 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</si>
  <si>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</si>
  <si>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</si>
  <si>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 xml:space="preserve"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основного мероприятия «Строительство, реконструкция, ремонт спортивных сооружений» </t>
  </si>
  <si>
    <t xml:space="preserve">Субсидии на реализацию мероприятий в рамках основного мероприятия «Подготовка документов территориального планирования и градостроительного зонирования (в т.ч. внесение изменений) муниципальных образований области» </t>
  </si>
  <si>
    <t xml:space="preserve"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 </t>
  </si>
  <si>
    <t>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</si>
  <si>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Закупка материалов (труб) в целях подготовки к отопительному сезону</t>
  </si>
  <si>
    <t>30,0 млн. руб.  Строительство велоцентра, 11,1 млн. руб. ФОКОТ СОШ №13</t>
  </si>
  <si>
    <t>Проведение общегородских спортивных мероприятий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</si>
  <si>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за счет средств государственной корпорации «Фонд содействия реформирования жилищно-коммунального хозяйства» 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</si>
  <si>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</si>
  <si>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Учтено в  Бюджете, на основании данных ГФУ</t>
  </si>
  <si>
    <t>Предусмотрено дополнительно в проекте областного бюджета</t>
  </si>
  <si>
    <t xml:space="preserve"> Итого, с учетом изменений</t>
  </si>
  <si>
    <t>Гала - концерт посвященный 850-летию города "Звезды российской эстрады Великим Лукам"</t>
  </si>
  <si>
    <t>Благоустройство мемориального захоронения (замена памятников)</t>
  </si>
  <si>
    <t>Реконструкция прилегающей территории Драматического театра</t>
  </si>
  <si>
    <t>Уменьшение норматива на расходы по обслуживающему персоналу. ФОТ учтен на 11 месяцев</t>
  </si>
  <si>
    <t>300 организаций х 0,061 норматив</t>
  </si>
  <si>
    <t>Количество детей-инвалидов в дошкольных учрежедениях 43 х норматив 75</t>
  </si>
  <si>
    <t>Псковский областной суд 69,5 т.р., 3 окружной суд 19,5 т.р., Ленинградский суд 10,0 т.р. (средства федерального бюджета)</t>
  </si>
  <si>
    <t>Средства федерального бюджета</t>
  </si>
  <si>
    <t>Организация временного трудоустройства несовершенолетних граждан в возрасте 14-18 лет</t>
  </si>
  <si>
    <t>Средства федерального бюджета, Этап 2015</t>
  </si>
  <si>
    <t>66,7 млн.руб. - Этап 2014, 11,3 млн.руб. - Этап 2015</t>
  </si>
  <si>
    <t xml:space="preserve">Дотации на поддержку мер по обеспечению сбалансированности муниципальных образований 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</si>
  <si>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</si>
  <si>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
</t>
  </si>
  <si>
    <t>Субсидии на строительство и реконструкцию (модернизацию) объектов питьевого водоснабжения</t>
  </si>
  <si>
    <t>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</si>
  <si>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на 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</si>
  <si>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</t>
  </si>
  <si>
    <t>Субсидии на реализацию мероприятий в рамках основного мероприятия «Развитие и совершенствование института добровольных народных дружин»</t>
  </si>
  <si>
    <t>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</t>
  </si>
  <si>
    <t>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</si>
  <si>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Субсидии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</si>
  <si>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Субсидии на ликвидацию очагов сорного растения борщевик Сосновского</t>
  </si>
  <si>
    <t>Субсидии на реализацию мероприятий по адаптации социально значимых учреждений к потребностям маломобильных групп населения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</si>
  <si>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</si>
  <si>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</si>
  <si>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«Создание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</si>
  <si>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</si>
  <si>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</si>
  <si>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Сумма</t>
  </si>
  <si>
    <t>Субсидии на подготовку документов территориального планирования, градостроительного зонирования и документации по планировке территории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</si>
  <si>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</si>
  <si>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областного бюджета</t>
  </si>
  <si>
    <t>Субсидии бюджетам муниципальных образований Псковской области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</si>
  <si>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</si>
  <si>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Иные межбюджетные трансферты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</si>
  <si>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Субсидии на осуществление мероприятий по организации питания в муниципальных общеобразовательных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</si>
  <si>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</si>
  <si>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</si>
  <si>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Субсидии на развитию институтов территориального общественного самоуправления и поддержку проектов местных инициатив</t>
  </si>
  <si>
    <t>Разбивка безвозмездных поступлений из областного бюджета на 2023 год</t>
  </si>
  <si>
    <t>Субсидии местным бюджетам на установку знаков туристской навигации</t>
  </si>
  <si>
    <t>поправки</t>
  </si>
  <si>
    <t>Субсидии на техническое оснащение муниципальных музеев</t>
  </si>
  <si>
    <t>Субсидии муниципальным образованиям на приобретение дорожной техники</t>
  </si>
  <si>
    <t>Субвенции, предоставляемых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</si>
  <si>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Приложение № 4</t>
  </si>
  <si>
    <t>поправки 1</t>
  </si>
  <si>
    <t>Резервный фонд Правительства Псковской области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</si>
  <si>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</si>
  <si>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государственной корпорации «Фонд содействия реформированию жилищно-коммунального хозяйства»</t>
  </si>
  <si>
    <t>поправки 2</t>
  </si>
  <si>
    <t>Субсидии местным бюджетам на реализацию инициативных проектов</t>
  </si>
  <si>
    <t>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</si>
  <si>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</t>
  </si>
  <si>
    <t>Субсидии на развитие институтов территориального общественного самоуправления и поддержку проектов местных инициатив</t>
  </si>
  <si>
    <t>Субсидии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</t>
  </si>
  <si>
    <t>Иные межбюджетные трансфертов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</si>
  <si>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Субсидии на обеспечение мероприятий по модернизации систем коммунальной инфраструктуры за счет средств областного бюджета (системы теплоснабжения)</t>
  </si>
  <si>
    <t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 (системы теплоснабжения)</t>
  </si>
  <si>
    <t>поправки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</si>
  <si>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</si>
  <si>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к решению Великолукской городской Думы  
от 01.12.2023 № 95   
"О внесении изменений и дополнений в решение
 Великолукской городской Думы от 23.12.2022 № 50
"О бюджете муниципального образования "Город Великие Луки" 
на 2023 год и плановый период 2024 и 2025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</si>
</sst>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8" fillId="0" borderId="3">
      <alignment horizontal="center" vertical="top" wrapText="1"/>
    </xf>
  </cellStyleXfs>
  <cellXfs count="76">
    <xf numFmtId="0" fontId="0" fillId="0" borderId="0" xfId="0">
      <alignment vertical="top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2" borderId="0" xfId="0" applyFont="1" applyFill="1">
      <alignment vertical="top" wrapText="1"/>
    </xf>
    <xf numFmtId="0" fontId="3" fillId="0" borderId="1" xfId="0" applyFont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>
      <alignment vertical="top" wrapText="1"/>
    </xf>
    <xf numFmtId="0" fontId="4" fillId="2" borderId="1" xfId="0" applyFont="1" applyFill="1" applyBorder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1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justify" vertical="top" wrapText="1"/>
    </xf>
    <xf numFmtId="0" fontId="4" fillId="0" borderId="0" xfId="0" applyNumberFormat="1" applyFont="1">
      <alignment vertical="top" wrapTex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wrapText="1"/>
    </xf>
    <xf numFmtId="0" fontId="1" fillId="0" borderId="0" xfId="0" applyNumberFormat="1" applyFont="1">
      <alignment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6" fillId="5" borderId="1" xfId="0" applyNumberFormat="1" applyFont="1" applyFill="1" applyBorder="1" applyAlignment="1">
      <alignment horizontal="justify" vertical="top" wrapText="1"/>
    </xf>
    <xf numFmtId="0" fontId="2" fillId="5" borderId="1" xfId="0" applyNumberFormat="1" applyFont="1" applyFill="1" applyBorder="1" applyAlignment="1">
      <alignment horizontal="right"/>
    </xf>
    <xf numFmtId="0" fontId="6" fillId="0" borderId="0" xfId="0" applyNumberFormat="1" applyFont="1" applyAlignment="1"/>
    <xf numFmtId="0" fontId="2" fillId="5" borderId="1" xfId="0" applyNumberFormat="1" applyFont="1" applyFill="1" applyBorder="1" applyAlignment="1"/>
    <xf numFmtId="0" fontId="6" fillId="0" borderId="0" xfId="0" applyNumberFormat="1" applyFont="1">
      <alignment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Border="1" applyAlignment="1"/>
    <xf numFmtId="0" fontId="4" fillId="0" borderId="1" xfId="0" applyNumberFormat="1" applyFont="1" applyBorder="1" applyAlignment="1">
      <alignment horizontal="right" wrapText="1"/>
    </xf>
    <xf numFmtId="0" fontId="4" fillId="0" borderId="1" xfId="0" applyNumberFormat="1" applyFont="1" applyBorder="1" applyAlignment="1"/>
    <xf numFmtId="0" fontId="4" fillId="0" borderId="1" xfId="0" applyNumberFormat="1" applyFont="1" applyBorder="1" applyAlignment="1">
      <alignment wrapText="1"/>
    </xf>
    <xf numFmtId="0" fontId="4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right"/>
    </xf>
    <xf numFmtId="0" fontId="1" fillId="2" borderId="1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right" wrapText="1"/>
    </xf>
    <xf numFmtId="0" fontId="4" fillId="2" borderId="1" xfId="0" applyNumberFormat="1" applyFont="1" applyFill="1" applyBorder="1" applyAlignment="1">
      <alignment wrapText="1"/>
    </xf>
    <xf numFmtId="0" fontId="4" fillId="2" borderId="0" xfId="0" applyNumberFormat="1" applyFont="1" applyFill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right" wrapText="1"/>
    </xf>
    <xf numFmtId="0" fontId="1" fillId="0" borderId="1" xfId="0" applyNumberFormat="1" applyFont="1" applyBorder="1">
      <alignment vertical="top" wrapText="1"/>
    </xf>
    <xf numFmtId="0" fontId="4" fillId="0" borderId="1" xfId="0" applyNumberFormat="1" applyFont="1" applyBorder="1">
      <alignment vertical="top" wrapText="1"/>
    </xf>
    <xf numFmtId="0" fontId="4" fillId="0" borderId="0" xfId="0" applyNumberFormat="1" applyFont="1" applyAlignment="1">
      <alignment horizontal="justify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right" vertical="top" wrapText="1"/>
    </xf>
    <xf numFmtId="0" fontId="7" fillId="3" borderId="0" xfId="0" applyNumberFormat="1" applyFont="1" applyFill="1" applyAlignment="1">
      <alignment horizontal="center" vertical="center"/>
    </xf>
  </cellXfs>
  <cellStyles count="2">
    <cellStyle name="xl29" xfId="1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" zoomScale="87" zoomScaleNormal="87" workbookViewId="0">
      <pane ySplit="6" topLeftCell="A60" activePane="bottomLeft" state="frozen"/>
      <selection activeCell="A4" sqref="A4"/>
      <selection pane="bottomLeft" activeCell="O49" sqref="O49"/>
    </sheetView>
  </sheetViews>
  <sheetFormatPr defaultColWidth="9.33203125" defaultRowHeight="16.5" x14ac:dyDescent="0.25"/>
  <cols>
    <col min="1" max="1" width="107.33203125" style="4" customWidth="1"/>
    <col min="2" max="2" width="19.83203125" style="10" customWidth="1"/>
    <col min="3" max="3" width="20.6640625" style="25" customWidth="1"/>
    <col min="4" max="4" width="18.33203125" style="3" customWidth="1"/>
    <col min="5" max="5" width="58.83203125" style="3" customWidth="1"/>
    <col min="6" max="16384" width="9.33203125" style="3"/>
  </cols>
  <sheetData>
    <row r="1" spans="1:5" s="1" customFormat="1" hidden="1" x14ac:dyDescent="0.25">
      <c r="A1" s="68" t="s">
        <v>14</v>
      </c>
      <c r="B1" s="68"/>
      <c r="C1" s="22"/>
    </row>
    <row r="2" spans="1:5" s="1" customFormat="1" ht="60.75" hidden="1" customHeight="1" x14ac:dyDescent="0.25">
      <c r="A2" s="69" t="s">
        <v>46</v>
      </c>
      <c r="B2" s="69"/>
      <c r="C2" s="22"/>
    </row>
    <row r="3" spans="1:5" s="1" customFormat="1" ht="21" hidden="1" customHeight="1" x14ac:dyDescent="0.25">
      <c r="A3" s="68" t="s">
        <v>12</v>
      </c>
      <c r="B3" s="68"/>
      <c r="C3" s="22"/>
    </row>
    <row r="4" spans="1:5" s="1" customFormat="1" x14ac:dyDescent="0.25">
      <c r="A4" s="6"/>
      <c r="B4" s="9"/>
      <c r="C4" s="22"/>
    </row>
    <row r="5" spans="1:5" s="1" customFormat="1" x14ac:dyDescent="0.25">
      <c r="A5" s="70" t="s">
        <v>15</v>
      </c>
      <c r="B5" s="70"/>
      <c r="C5" s="70"/>
      <c r="D5" s="70"/>
      <c r="E5" s="70"/>
    </row>
    <row r="6" spans="1:5" x14ac:dyDescent="0.2">
      <c r="A6" s="70"/>
      <c r="B6" s="70"/>
      <c r="C6" s="70"/>
      <c r="D6" s="70"/>
      <c r="E6" s="70"/>
    </row>
    <row r="7" spans="1:5" x14ac:dyDescent="0.25">
      <c r="A7" s="5"/>
      <c r="B7" s="10" t="s">
        <v>45</v>
      </c>
    </row>
    <row r="8" spans="1:5" s="1" customFormat="1" ht="84" customHeight="1" x14ac:dyDescent="0.25">
      <c r="A8" s="28" t="s">
        <v>9</v>
      </c>
      <c r="B8" s="14" t="s">
        <v>73</v>
      </c>
      <c r="C8" s="21" t="s">
        <v>74</v>
      </c>
      <c r="D8" s="14" t="s">
        <v>75</v>
      </c>
      <c r="E8" s="27" t="s">
        <v>48</v>
      </c>
    </row>
    <row r="9" spans="1:5" s="1" customFormat="1" hidden="1" x14ac:dyDescent="0.25">
      <c r="A9" s="29"/>
      <c r="B9" s="11"/>
      <c r="C9" s="23"/>
      <c r="D9" s="15"/>
      <c r="E9" s="15"/>
    </row>
    <row r="10" spans="1:5" s="1" customFormat="1" ht="33.75" customHeight="1" x14ac:dyDescent="0.25">
      <c r="A10" s="30" t="s">
        <v>17</v>
      </c>
      <c r="B10" s="13">
        <f>B11</f>
        <v>570647</v>
      </c>
      <c r="C10" s="13">
        <f t="shared" ref="C10:D10" si="0">C11</f>
        <v>436446.9</v>
      </c>
      <c r="D10" s="13">
        <f t="shared" si="0"/>
        <v>1007093.9</v>
      </c>
      <c r="E10" s="15"/>
    </row>
    <row r="11" spans="1:5" s="2" customFormat="1" ht="34.5" customHeight="1" x14ac:dyDescent="0.25">
      <c r="A11" s="31" t="s">
        <v>16</v>
      </c>
      <c r="B11" s="13">
        <f>B17+B41+B58</f>
        <v>570647</v>
      </c>
      <c r="C11" s="13">
        <f t="shared" ref="C11:D11" si="1">C17+C41+C58</f>
        <v>436446.9</v>
      </c>
      <c r="D11" s="13">
        <f t="shared" si="1"/>
        <v>1007093.9</v>
      </c>
      <c r="E11" s="17"/>
    </row>
    <row r="12" spans="1:5" ht="21" hidden="1" customHeight="1" x14ac:dyDescent="0.25">
      <c r="A12" s="32" t="s">
        <v>0</v>
      </c>
      <c r="B12" s="13">
        <v>0</v>
      </c>
      <c r="C12" s="24"/>
      <c r="D12" s="16">
        <f t="shared" ref="D12:D66" si="2">C12+B12</f>
        <v>0</v>
      </c>
      <c r="E12" s="18"/>
    </row>
    <row r="13" spans="1:5" ht="93.75" hidden="1" customHeight="1" x14ac:dyDescent="0.25">
      <c r="A13" s="33" t="s">
        <v>1</v>
      </c>
      <c r="B13" s="12">
        <v>0</v>
      </c>
      <c r="C13" s="24"/>
      <c r="D13" s="16">
        <f t="shared" si="2"/>
        <v>0</v>
      </c>
      <c r="E13" s="18"/>
    </row>
    <row r="14" spans="1:5" ht="99" hidden="1" x14ac:dyDescent="0.25">
      <c r="A14" s="33" t="s">
        <v>2</v>
      </c>
      <c r="B14" s="13">
        <v>0</v>
      </c>
      <c r="C14" s="24"/>
      <c r="D14" s="16">
        <f t="shared" si="2"/>
        <v>0</v>
      </c>
      <c r="E14" s="18"/>
    </row>
    <row r="15" spans="1:5" ht="115.5" hidden="1" x14ac:dyDescent="0.25">
      <c r="A15" s="33" t="s">
        <v>3</v>
      </c>
      <c r="B15" s="13">
        <v>0</v>
      </c>
      <c r="C15" s="24"/>
      <c r="D15" s="16">
        <f t="shared" si="2"/>
        <v>0</v>
      </c>
      <c r="E15" s="18"/>
    </row>
    <row r="16" spans="1:5" ht="115.5" hidden="1" x14ac:dyDescent="0.25">
      <c r="A16" s="33" t="s">
        <v>4</v>
      </c>
      <c r="B16" s="13">
        <v>0</v>
      </c>
      <c r="C16" s="24"/>
      <c r="D16" s="16">
        <f t="shared" si="2"/>
        <v>0</v>
      </c>
      <c r="E16" s="18"/>
    </row>
    <row r="17" spans="1:5" ht="20.25" customHeight="1" x14ac:dyDescent="0.25">
      <c r="A17" s="32" t="s">
        <v>7</v>
      </c>
      <c r="B17" s="13">
        <f>SUM(B18:B40)</f>
        <v>21683</v>
      </c>
      <c r="C17" s="13">
        <f t="shared" ref="C17:D17" si="3">SUM(C18:C40)</f>
        <v>425694</v>
      </c>
      <c r="D17" s="13">
        <f t="shared" si="3"/>
        <v>447377</v>
      </c>
      <c r="E17" s="18"/>
    </row>
    <row r="18" spans="1:5" ht="48.75" hidden="1" customHeight="1" x14ac:dyDescent="0.25">
      <c r="A18" s="34" t="s">
        <v>37</v>
      </c>
      <c r="B18" s="11"/>
      <c r="C18" s="24"/>
      <c r="D18" s="16">
        <f t="shared" si="2"/>
        <v>0</v>
      </c>
      <c r="E18" s="18"/>
    </row>
    <row r="19" spans="1:5" ht="38.25" customHeight="1" x14ac:dyDescent="0.25">
      <c r="A19" s="34" t="s">
        <v>36</v>
      </c>
      <c r="B19" s="11">
        <v>21114</v>
      </c>
      <c r="C19" s="24"/>
      <c r="D19" s="16">
        <f t="shared" si="2"/>
        <v>21114</v>
      </c>
      <c r="E19" s="18"/>
    </row>
    <row r="20" spans="1:5" ht="57" hidden="1" customHeight="1" x14ac:dyDescent="0.25">
      <c r="A20" s="34" t="s">
        <v>39</v>
      </c>
      <c r="B20" s="11"/>
      <c r="C20" s="24"/>
      <c r="D20" s="16">
        <f t="shared" si="2"/>
        <v>0</v>
      </c>
      <c r="E20" s="18"/>
    </row>
    <row r="21" spans="1:5" ht="73.5" hidden="1" customHeight="1" x14ac:dyDescent="0.25">
      <c r="A21" s="34" t="s">
        <v>20</v>
      </c>
      <c r="B21" s="11"/>
      <c r="C21" s="24"/>
      <c r="D21" s="16">
        <f t="shared" si="2"/>
        <v>0</v>
      </c>
      <c r="E21" s="18"/>
    </row>
    <row r="22" spans="1:5" ht="60.75" hidden="1" customHeight="1" x14ac:dyDescent="0.25">
      <c r="A22" s="34" t="s">
        <v>22</v>
      </c>
      <c r="B22" s="11"/>
      <c r="C22" s="24"/>
      <c r="D22" s="16">
        <f t="shared" si="2"/>
        <v>0</v>
      </c>
      <c r="E22" s="18"/>
    </row>
    <row r="23" spans="1:5" ht="54.75" hidden="1" customHeight="1" x14ac:dyDescent="0.25">
      <c r="A23" s="34" t="s">
        <v>18</v>
      </c>
      <c r="B23" s="11"/>
      <c r="C23" s="24"/>
      <c r="D23" s="16">
        <f t="shared" si="2"/>
        <v>0</v>
      </c>
      <c r="E23" s="18"/>
    </row>
    <row r="24" spans="1:5" ht="82.5" hidden="1" x14ac:dyDescent="0.25">
      <c r="A24" s="34" t="s">
        <v>10</v>
      </c>
      <c r="B24" s="11">
        <v>0</v>
      </c>
      <c r="C24" s="24"/>
      <c r="D24" s="16">
        <f t="shared" si="2"/>
        <v>0</v>
      </c>
      <c r="E24" s="18"/>
    </row>
    <row r="25" spans="1:5" ht="78.75" hidden="1" customHeight="1" x14ac:dyDescent="0.25">
      <c r="A25" s="34" t="s">
        <v>11</v>
      </c>
      <c r="B25" s="11">
        <v>0</v>
      </c>
      <c r="C25" s="24"/>
      <c r="D25" s="16">
        <f t="shared" si="2"/>
        <v>0</v>
      </c>
      <c r="E25" s="18"/>
    </row>
    <row r="26" spans="1:5" ht="72" hidden="1" customHeight="1" x14ac:dyDescent="0.25">
      <c r="A26" s="35" t="s">
        <v>13</v>
      </c>
      <c r="B26" s="11">
        <v>0</v>
      </c>
      <c r="C26" s="24"/>
      <c r="D26" s="16">
        <f t="shared" si="2"/>
        <v>0</v>
      </c>
      <c r="E26" s="18"/>
    </row>
    <row r="27" spans="1:5" ht="75" hidden="1" customHeight="1" x14ac:dyDescent="0.25">
      <c r="A27" s="34" t="s">
        <v>40</v>
      </c>
      <c r="B27" s="11"/>
      <c r="C27" s="24"/>
      <c r="D27" s="16">
        <f t="shared" si="2"/>
        <v>0</v>
      </c>
      <c r="E27" s="18"/>
    </row>
    <row r="28" spans="1:5" ht="42.75" hidden="1" customHeight="1" x14ac:dyDescent="0.25">
      <c r="A28" s="34" t="s">
        <v>41</v>
      </c>
      <c r="B28" s="11"/>
      <c r="C28" s="24"/>
      <c r="D28" s="16">
        <f t="shared" si="2"/>
        <v>0</v>
      </c>
      <c r="E28" s="18"/>
    </row>
    <row r="29" spans="1:5" ht="90" customHeight="1" x14ac:dyDescent="0.25">
      <c r="A29" s="35" t="s">
        <v>42</v>
      </c>
      <c r="B29" s="11">
        <v>569</v>
      </c>
      <c r="C29" s="24"/>
      <c r="D29" s="16">
        <f t="shared" si="2"/>
        <v>569</v>
      </c>
      <c r="E29" s="18" t="s">
        <v>51</v>
      </c>
    </row>
    <row r="30" spans="1:5" ht="54.75" customHeight="1" x14ac:dyDescent="0.25">
      <c r="A30" s="34" t="s">
        <v>37</v>
      </c>
      <c r="B30" s="11">
        <v>0</v>
      </c>
      <c r="C30" s="24">
        <v>1114</v>
      </c>
      <c r="D30" s="16">
        <f t="shared" si="2"/>
        <v>1114</v>
      </c>
      <c r="E30" s="18"/>
    </row>
    <row r="31" spans="1:5" ht="64.5" customHeight="1" x14ac:dyDescent="0.25">
      <c r="A31" s="34" t="s">
        <v>61</v>
      </c>
      <c r="B31" s="11">
        <v>0</v>
      </c>
      <c r="C31" s="24">
        <v>600</v>
      </c>
      <c r="D31" s="16">
        <f t="shared" si="2"/>
        <v>600</v>
      </c>
      <c r="E31" s="18" t="s">
        <v>76</v>
      </c>
    </row>
    <row r="32" spans="1:5" ht="111" customHeight="1" x14ac:dyDescent="0.25">
      <c r="A32" s="34" t="s">
        <v>62</v>
      </c>
      <c r="B32" s="11">
        <v>0</v>
      </c>
      <c r="C32" s="24">
        <v>34000</v>
      </c>
      <c r="D32" s="16">
        <f t="shared" si="2"/>
        <v>34000</v>
      </c>
      <c r="E32" s="18" t="s">
        <v>78</v>
      </c>
    </row>
    <row r="33" spans="1:5" ht="59.25" customHeight="1" x14ac:dyDescent="0.25">
      <c r="A33" s="34" t="s">
        <v>18</v>
      </c>
      <c r="B33" s="11">
        <v>0</v>
      </c>
      <c r="C33" s="24">
        <v>1000</v>
      </c>
      <c r="D33" s="16">
        <f t="shared" si="2"/>
        <v>1000</v>
      </c>
      <c r="E33" s="18" t="s">
        <v>77</v>
      </c>
    </row>
    <row r="34" spans="1:5" ht="55.5" customHeight="1" x14ac:dyDescent="0.25">
      <c r="A34" s="34" t="s">
        <v>63</v>
      </c>
      <c r="B34" s="11">
        <v>0</v>
      </c>
      <c r="C34" s="24">
        <v>420</v>
      </c>
      <c r="D34" s="16">
        <f t="shared" si="2"/>
        <v>420</v>
      </c>
      <c r="E34" s="18" t="s">
        <v>70</v>
      </c>
    </row>
    <row r="35" spans="1:5" ht="71.25" customHeight="1" x14ac:dyDescent="0.25">
      <c r="A35" s="34" t="s">
        <v>64</v>
      </c>
      <c r="B35" s="11">
        <v>0</v>
      </c>
      <c r="C35" s="24">
        <v>41100</v>
      </c>
      <c r="D35" s="16">
        <f t="shared" si="2"/>
        <v>41100</v>
      </c>
      <c r="E35" s="18" t="s">
        <v>69</v>
      </c>
    </row>
    <row r="36" spans="1:5" ht="54.75" customHeight="1" x14ac:dyDescent="0.25">
      <c r="A36" s="34" t="s">
        <v>65</v>
      </c>
      <c r="B36" s="11">
        <v>0</v>
      </c>
      <c r="C36" s="24">
        <v>1000</v>
      </c>
      <c r="D36" s="16">
        <f t="shared" si="2"/>
        <v>1000</v>
      </c>
      <c r="E36" s="18"/>
    </row>
    <row r="37" spans="1:5" ht="115.5" customHeight="1" x14ac:dyDescent="0.25">
      <c r="A37" s="34" t="s">
        <v>66</v>
      </c>
      <c r="B37" s="11">
        <v>0</v>
      </c>
      <c r="C37" s="24">
        <v>107600</v>
      </c>
      <c r="D37" s="16">
        <f t="shared" si="2"/>
        <v>107600</v>
      </c>
      <c r="E37" s="18"/>
    </row>
    <row r="38" spans="1:5" ht="54.75" customHeight="1" x14ac:dyDescent="0.25">
      <c r="A38" s="34" t="s">
        <v>67</v>
      </c>
      <c r="B38" s="11">
        <v>0</v>
      </c>
      <c r="C38" s="24">
        <v>3915</v>
      </c>
      <c r="D38" s="16">
        <f t="shared" si="2"/>
        <v>3915</v>
      </c>
      <c r="E38" s="18" t="s">
        <v>68</v>
      </c>
    </row>
    <row r="39" spans="1:5" ht="74.25" customHeight="1" x14ac:dyDescent="0.25">
      <c r="A39" s="34" t="s">
        <v>71</v>
      </c>
      <c r="B39" s="11">
        <v>0</v>
      </c>
      <c r="C39" s="24">
        <v>156945</v>
      </c>
      <c r="D39" s="16">
        <f t="shared" si="2"/>
        <v>156945</v>
      </c>
      <c r="E39" s="18" t="s">
        <v>85</v>
      </c>
    </row>
    <row r="40" spans="1:5" ht="55.5" customHeight="1" x14ac:dyDescent="0.25">
      <c r="A40" s="34" t="s">
        <v>72</v>
      </c>
      <c r="B40" s="11">
        <v>0</v>
      </c>
      <c r="C40" s="24">
        <v>78000</v>
      </c>
      <c r="D40" s="16">
        <f t="shared" si="2"/>
        <v>78000</v>
      </c>
      <c r="E40" s="18" t="s">
        <v>86</v>
      </c>
    </row>
    <row r="41" spans="1:5" ht="20.25" customHeight="1" x14ac:dyDescent="0.25">
      <c r="A41" s="32" t="s">
        <v>8</v>
      </c>
      <c r="B41" s="13">
        <f t="shared" ref="B41" si="4">SUM(B43:B57)</f>
        <v>545739</v>
      </c>
      <c r="C41" s="13">
        <f>SUM(C43:C57)</f>
        <v>10456</v>
      </c>
      <c r="D41" s="13">
        <f>SUM(D43:D57)</f>
        <v>556195</v>
      </c>
      <c r="E41" s="18"/>
    </row>
    <row r="42" spans="1:5" ht="87" hidden="1" customHeight="1" x14ac:dyDescent="0.25">
      <c r="A42" s="34" t="s">
        <v>33</v>
      </c>
      <c r="B42" s="11"/>
      <c r="C42" s="24"/>
      <c r="D42" s="16">
        <f t="shared" si="2"/>
        <v>0</v>
      </c>
      <c r="E42" s="18"/>
    </row>
    <row r="43" spans="1:5" ht="39.75" customHeight="1" x14ac:dyDescent="0.25">
      <c r="A43" s="34" t="s">
        <v>34</v>
      </c>
      <c r="B43" s="11">
        <v>6212</v>
      </c>
      <c r="C43" s="24"/>
      <c r="D43" s="16">
        <f t="shared" si="2"/>
        <v>6212</v>
      </c>
      <c r="E43" s="18"/>
    </row>
    <row r="44" spans="1:5" ht="61.5" customHeight="1" x14ac:dyDescent="0.25">
      <c r="A44" s="34" t="s">
        <v>35</v>
      </c>
      <c r="B44" s="11">
        <v>11846</v>
      </c>
      <c r="C44" s="24"/>
      <c r="D44" s="16">
        <f t="shared" si="2"/>
        <v>11846</v>
      </c>
      <c r="E44" s="18" t="s">
        <v>53</v>
      </c>
    </row>
    <row r="45" spans="1:5" ht="53.25" customHeight="1" x14ac:dyDescent="0.25">
      <c r="A45" s="34" t="s">
        <v>38</v>
      </c>
      <c r="B45" s="11">
        <v>25054</v>
      </c>
      <c r="C45" s="24"/>
      <c r="D45" s="16">
        <f t="shared" si="2"/>
        <v>25054</v>
      </c>
      <c r="E45" s="18"/>
    </row>
    <row r="46" spans="1:5" ht="69.75" customHeight="1" x14ac:dyDescent="0.25">
      <c r="A46" s="34" t="s">
        <v>31</v>
      </c>
      <c r="B46" s="11">
        <v>218425</v>
      </c>
      <c r="C46" s="24">
        <v>-6570</v>
      </c>
      <c r="D46" s="16">
        <f t="shared" si="2"/>
        <v>211855</v>
      </c>
      <c r="E46" s="18" t="s">
        <v>79</v>
      </c>
    </row>
    <row r="47" spans="1:5" ht="125.25" customHeight="1" x14ac:dyDescent="0.25">
      <c r="A47" s="34" t="s">
        <v>33</v>
      </c>
      <c r="B47" s="11">
        <v>244006</v>
      </c>
      <c r="C47" s="24">
        <v>12303</v>
      </c>
      <c r="D47" s="16">
        <f t="shared" si="2"/>
        <v>256309</v>
      </c>
      <c r="E47" s="18" t="s">
        <v>58</v>
      </c>
    </row>
    <row r="48" spans="1:5" ht="53.25" customHeight="1" x14ac:dyDescent="0.25">
      <c r="A48" s="34" t="s">
        <v>43</v>
      </c>
      <c r="B48" s="11">
        <v>20658</v>
      </c>
      <c r="C48" s="24"/>
      <c r="D48" s="16">
        <f t="shared" si="2"/>
        <v>20658</v>
      </c>
      <c r="E48" s="18" t="s">
        <v>59</v>
      </c>
    </row>
    <row r="49" spans="1:5" ht="63.75" customHeight="1" x14ac:dyDescent="0.25">
      <c r="A49" s="34" t="s">
        <v>44</v>
      </c>
      <c r="B49" s="11">
        <v>18483</v>
      </c>
      <c r="C49" s="24"/>
      <c r="D49" s="16">
        <f t="shared" si="2"/>
        <v>18483</v>
      </c>
      <c r="E49" s="18" t="s">
        <v>60</v>
      </c>
    </row>
    <row r="50" spans="1:5" ht="77.25" customHeight="1" x14ac:dyDescent="0.25">
      <c r="A50" s="34" t="s">
        <v>28</v>
      </c>
      <c r="B50" s="11">
        <v>36</v>
      </c>
      <c r="C50" s="24"/>
      <c r="D50" s="16">
        <f t="shared" si="2"/>
        <v>36</v>
      </c>
      <c r="E50" s="18" t="s">
        <v>54</v>
      </c>
    </row>
    <row r="51" spans="1:5" ht="94.5" customHeight="1" x14ac:dyDescent="0.25">
      <c r="A51" s="34" t="s">
        <v>25</v>
      </c>
      <c r="B51" s="11">
        <v>1</v>
      </c>
      <c r="C51" s="24"/>
      <c r="D51" s="16">
        <f t="shared" si="2"/>
        <v>1</v>
      </c>
      <c r="E51" s="18" t="s">
        <v>55</v>
      </c>
    </row>
    <row r="52" spans="1:5" ht="40.5" customHeight="1" x14ac:dyDescent="0.25">
      <c r="A52" s="34" t="s">
        <v>24</v>
      </c>
      <c r="B52" s="11">
        <v>18</v>
      </c>
      <c r="C52" s="24"/>
      <c r="D52" s="16">
        <f t="shared" si="2"/>
        <v>18</v>
      </c>
      <c r="E52" s="18" t="s">
        <v>80</v>
      </c>
    </row>
    <row r="53" spans="1:5" s="7" customFormat="1" ht="44.25" hidden="1" customHeight="1" x14ac:dyDescent="0.25">
      <c r="A53" s="36" t="s">
        <v>23</v>
      </c>
      <c r="B53" s="11"/>
      <c r="C53" s="26"/>
      <c r="D53" s="16">
        <f t="shared" si="2"/>
        <v>0</v>
      </c>
      <c r="E53" s="19"/>
    </row>
    <row r="54" spans="1:5" ht="54.75" customHeight="1" x14ac:dyDescent="0.25">
      <c r="A54" s="34" t="s">
        <v>26</v>
      </c>
      <c r="B54" s="11">
        <v>948</v>
      </c>
      <c r="C54" s="24">
        <v>4</v>
      </c>
      <c r="D54" s="16">
        <f t="shared" si="2"/>
        <v>952</v>
      </c>
      <c r="E54" s="18" t="s">
        <v>50</v>
      </c>
    </row>
    <row r="55" spans="1:5" ht="51.75" customHeight="1" x14ac:dyDescent="0.25">
      <c r="A55" s="34" t="s">
        <v>27</v>
      </c>
      <c r="B55" s="11">
        <v>52</v>
      </c>
      <c r="C55" s="24"/>
      <c r="D55" s="16">
        <f t="shared" si="2"/>
        <v>52</v>
      </c>
      <c r="E55" s="18"/>
    </row>
    <row r="56" spans="1:5" ht="60.75" customHeight="1" x14ac:dyDescent="0.25">
      <c r="A56" s="34" t="s">
        <v>49</v>
      </c>
      <c r="B56" s="11">
        <v>0</v>
      </c>
      <c r="C56" s="24">
        <v>99</v>
      </c>
      <c r="D56" s="16">
        <f t="shared" si="2"/>
        <v>99</v>
      </c>
      <c r="E56" s="18" t="s">
        <v>82</v>
      </c>
    </row>
    <row r="57" spans="1:5" ht="45" customHeight="1" x14ac:dyDescent="0.25">
      <c r="A57" s="34" t="s">
        <v>56</v>
      </c>
      <c r="B57" s="11">
        <v>0</v>
      </c>
      <c r="C57" s="24">
        <v>4620</v>
      </c>
      <c r="D57" s="16">
        <f t="shared" si="2"/>
        <v>4620</v>
      </c>
      <c r="E57" s="18" t="s">
        <v>57</v>
      </c>
    </row>
    <row r="58" spans="1:5" ht="21.75" customHeight="1" x14ac:dyDescent="0.25">
      <c r="A58" s="32" t="s">
        <v>5</v>
      </c>
      <c r="B58" s="13">
        <f>B60+B65+B66</f>
        <v>3225</v>
      </c>
      <c r="C58" s="13">
        <f t="shared" ref="C58:D58" si="5">C60+C65+C66</f>
        <v>296.89999999999998</v>
      </c>
      <c r="D58" s="13">
        <f t="shared" si="5"/>
        <v>3521.9</v>
      </c>
      <c r="E58" s="18"/>
    </row>
    <row r="59" spans="1:5" ht="41.25" hidden="1" customHeight="1" x14ac:dyDescent="0.25">
      <c r="A59" s="36" t="s">
        <v>19</v>
      </c>
      <c r="B59" s="11"/>
      <c r="C59" s="24"/>
      <c r="D59" s="16">
        <f t="shared" si="2"/>
        <v>0</v>
      </c>
      <c r="E59" s="18"/>
    </row>
    <row r="60" spans="1:5" ht="45.75" customHeight="1" x14ac:dyDescent="0.25">
      <c r="A60" s="34" t="s">
        <v>32</v>
      </c>
      <c r="B60" s="11">
        <v>3225</v>
      </c>
      <c r="C60" s="24"/>
      <c r="D60" s="16">
        <f t="shared" si="2"/>
        <v>3225</v>
      </c>
      <c r="E60" s="18" t="s">
        <v>81</v>
      </c>
    </row>
    <row r="61" spans="1:5" ht="66" hidden="1" x14ac:dyDescent="0.25">
      <c r="A61" s="8" t="s">
        <v>6</v>
      </c>
      <c r="B61" s="11">
        <v>0</v>
      </c>
      <c r="C61" s="24"/>
      <c r="D61" s="16">
        <f t="shared" si="2"/>
        <v>0</v>
      </c>
      <c r="E61" s="18"/>
    </row>
    <row r="62" spans="1:5" ht="58.5" hidden="1" customHeight="1" x14ac:dyDescent="0.25">
      <c r="A62" s="8" t="s">
        <v>30</v>
      </c>
      <c r="B62" s="11"/>
      <c r="C62" s="24"/>
      <c r="D62" s="16">
        <f t="shared" si="2"/>
        <v>0</v>
      </c>
      <c r="E62" s="18"/>
    </row>
    <row r="63" spans="1:5" ht="57.75" hidden="1" customHeight="1" x14ac:dyDescent="0.25">
      <c r="A63" s="37" t="s">
        <v>29</v>
      </c>
      <c r="B63" s="11"/>
      <c r="C63" s="24"/>
      <c r="D63" s="16">
        <f t="shared" si="2"/>
        <v>0</v>
      </c>
      <c r="E63" s="18"/>
    </row>
    <row r="64" spans="1:5" ht="36.75" hidden="1" customHeight="1" x14ac:dyDescent="0.25">
      <c r="A64" s="8" t="s">
        <v>21</v>
      </c>
      <c r="B64" s="11"/>
      <c r="C64" s="24"/>
      <c r="D64" s="16">
        <f t="shared" si="2"/>
        <v>0</v>
      </c>
      <c r="E64" s="18"/>
    </row>
    <row r="65" spans="1:5" ht="58.5" customHeight="1" x14ac:dyDescent="0.25">
      <c r="A65" s="8" t="s">
        <v>47</v>
      </c>
      <c r="B65" s="20">
        <v>0</v>
      </c>
      <c r="C65" s="24">
        <v>263.89999999999998</v>
      </c>
      <c r="D65" s="16">
        <f t="shared" si="2"/>
        <v>263.89999999999998</v>
      </c>
      <c r="E65" s="18" t="s">
        <v>84</v>
      </c>
    </row>
    <row r="66" spans="1:5" ht="39.75" customHeight="1" x14ac:dyDescent="0.25">
      <c r="A66" s="8" t="s">
        <v>52</v>
      </c>
      <c r="B66" s="20">
        <v>0</v>
      </c>
      <c r="C66" s="24">
        <v>33</v>
      </c>
      <c r="D66" s="16">
        <f t="shared" si="2"/>
        <v>33</v>
      </c>
      <c r="E66" s="18" t="s">
        <v>83</v>
      </c>
    </row>
  </sheetData>
  <mergeCells count="4">
    <mergeCell ref="A1:B1"/>
    <mergeCell ref="A2:B2"/>
    <mergeCell ref="A3:B3"/>
    <mergeCell ref="A5:E6"/>
  </mergeCells>
  <pageMargins left="0.59055118110236227" right="0.19685039370078741" top="0.39370078740157483" bottom="0.39370078740157483" header="0.31496062992125984" footer="0.31496062992125984"/>
  <pageSetup paperSize="66" scale="6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abSelected="1" view="pageBreakPreview" zoomScale="60" zoomScaleNormal="80" workbookViewId="0">
      <pane ySplit="5" topLeftCell="A57" activePane="bottomLeft" state="frozen"/>
      <selection activeCell="A4" sqref="A4"/>
      <selection pane="bottomLeft" activeCell="A61" sqref="A61"/>
    </sheetView>
  </sheetViews>
  <sheetFormatPr defaultColWidth="9.33203125" defaultRowHeight="16.5" x14ac:dyDescent="0.25"/>
  <cols>
    <col min="1" max="1" width="144.1640625" style="67" customWidth="1"/>
    <col min="2" max="2" width="16.5" style="42" hidden="1" customWidth="1"/>
    <col min="3" max="3" width="13.1640625" style="40" hidden="1" customWidth="1"/>
    <col min="4" max="4" width="16" style="38" hidden="1" customWidth="1"/>
    <col min="5" max="5" width="17.5" style="40" hidden="1" customWidth="1"/>
    <col min="6" max="6" width="17.5" style="41" hidden="1" customWidth="1"/>
    <col min="7" max="7" width="16.5" style="41" hidden="1" customWidth="1"/>
    <col min="8" max="8" width="17" style="38" hidden="1" customWidth="1"/>
    <col min="9" max="9" width="16.6640625" style="38" hidden="1" customWidth="1"/>
    <col min="10" max="10" width="16.6640625" style="42" customWidth="1"/>
    <col min="11" max="16384" width="9.33203125" style="38"/>
  </cols>
  <sheetData>
    <row r="1" spans="1:10" ht="26.25" customHeight="1" x14ac:dyDescent="0.2">
      <c r="A1" s="73" t="s">
        <v>122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ht="105.75" customHeight="1" x14ac:dyDescent="0.2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s="39" customFormat="1" ht="30" customHeight="1" x14ac:dyDescent="0.25">
      <c r="A3" s="75" t="s">
        <v>116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x14ac:dyDescent="0.25">
      <c r="A4" s="71" t="s">
        <v>45</v>
      </c>
      <c r="B4" s="72"/>
    </row>
    <row r="5" spans="1:10" s="39" customFormat="1" ht="32.25" customHeight="1" x14ac:dyDescent="0.25">
      <c r="A5" s="43" t="s">
        <v>9</v>
      </c>
      <c r="B5" s="44" t="s">
        <v>105</v>
      </c>
      <c r="C5" s="45" t="s">
        <v>118</v>
      </c>
      <c r="D5" s="44" t="s">
        <v>105</v>
      </c>
      <c r="E5" s="45" t="s">
        <v>123</v>
      </c>
      <c r="F5" s="44" t="s">
        <v>105</v>
      </c>
      <c r="G5" s="45" t="s">
        <v>127</v>
      </c>
      <c r="H5" s="44" t="s">
        <v>105</v>
      </c>
      <c r="I5" s="45" t="s">
        <v>136</v>
      </c>
      <c r="J5" s="44" t="s">
        <v>105</v>
      </c>
    </row>
    <row r="6" spans="1:10" s="48" customFormat="1" ht="37.5" customHeight="1" x14ac:dyDescent="0.25">
      <c r="A6" s="46" t="s">
        <v>16</v>
      </c>
      <c r="B6" s="47" t="e">
        <f t="shared" ref="B6:J6" si="0">B9+B43+B58+B7</f>
        <v>#REF!</v>
      </c>
      <c r="C6" s="47" t="e">
        <f t="shared" si="0"/>
        <v>#REF!</v>
      </c>
      <c r="D6" s="47" t="e">
        <f t="shared" si="0"/>
        <v>#REF!</v>
      </c>
      <c r="E6" s="47" t="e">
        <f t="shared" si="0"/>
        <v>#REF!</v>
      </c>
      <c r="F6" s="47">
        <f t="shared" si="0"/>
        <v>1633821.5</v>
      </c>
      <c r="G6" s="47">
        <f t="shared" si="0"/>
        <v>119864.20000000001</v>
      </c>
      <c r="H6" s="47">
        <f t="shared" si="0"/>
        <v>1753685.6999999997</v>
      </c>
      <c r="I6" s="47">
        <f t="shared" si="0"/>
        <v>67662.7</v>
      </c>
      <c r="J6" s="47">
        <f t="shared" si="0"/>
        <v>1821348.4</v>
      </c>
    </row>
    <row r="7" spans="1:10" s="50" customFormat="1" ht="20.25" customHeight="1" x14ac:dyDescent="0.25">
      <c r="A7" s="46" t="s">
        <v>0</v>
      </c>
      <c r="B7" s="49">
        <f>B8</f>
        <v>0</v>
      </c>
      <c r="C7" s="49">
        <f t="shared" ref="C7:J7" si="1">C8</f>
        <v>22778</v>
      </c>
      <c r="D7" s="49">
        <f t="shared" si="1"/>
        <v>22778</v>
      </c>
      <c r="E7" s="47">
        <f t="shared" si="1"/>
        <v>27177</v>
      </c>
      <c r="F7" s="49">
        <f t="shared" si="1"/>
        <v>49955</v>
      </c>
      <c r="G7" s="49">
        <f t="shared" si="1"/>
        <v>9757</v>
      </c>
      <c r="H7" s="47">
        <f t="shared" si="1"/>
        <v>59712</v>
      </c>
      <c r="I7" s="47">
        <f t="shared" si="1"/>
        <v>8192</v>
      </c>
      <c r="J7" s="47">
        <f t="shared" si="1"/>
        <v>67904</v>
      </c>
    </row>
    <row r="8" spans="1:10" ht="28.5" customHeight="1" x14ac:dyDescent="0.25">
      <c r="A8" s="51" t="s">
        <v>87</v>
      </c>
      <c r="B8" s="52"/>
      <c r="C8" s="53">
        <v>22778</v>
      </c>
      <c r="D8" s="54">
        <f t="shared" ref="D8:D53" si="2">C8+B8</f>
        <v>22778</v>
      </c>
      <c r="E8" s="53">
        <v>27177</v>
      </c>
      <c r="F8" s="55">
        <f t="shared" ref="F8:F63" si="3">E8+D8</f>
        <v>49955</v>
      </c>
      <c r="G8" s="55">
        <f>7300+104+2353</f>
        <v>9757</v>
      </c>
      <c r="H8" s="56">
        <f t="shared" ref="H8:H64" si="4">G8+F8</f>
        <v>59712</v>
      </c>
      <c r="I8" s="53">
        <f>3300+3390+1502</f>
        <v>8192</v>
      </c>
      <c r="J8" s="57">
        <f t="shared" ref="J8:J65" si="5">I8+H8</f>
        <v>67904</v>
      </c>
    </row>
    <row r="9" spans="1:10" ht="25.5" customHeight="1" x14ac:dyDescent="0.25">
      <c r="A9" s="46" t="s">
        <v>7</v>
      </c>
      <c r="B9" s="47">
        <f>SUM(B10:B36)</f>
        <v>475561</v>
      </c>
      <c r="C9" s="47">
        <f>SUM(C10:C36)</f>
        <v>176453</v>
      </c>
      <c r="D9" s="47">
        <f>SUM(D10:D36)</f>
        <v>652014</v>
      </c>
      <c r="E9" s="47">
        <f>SUM(E10:E36)</f>
        <v>218.5</v>
      </c>
      <c r="F9" s="47">
        <f>SUM(F10:F40)</f>
        <v>652232.5</v>
      </c>
      <c r="G9" s="47">
        <f>SUM(G10:G42)</f>
        <v>82803.7</v>
      </c>
      <c r="H9" s="47">
        <f>SUM(H10:H42)</f>
        <v>735036.20000000007</v>
      </c>
      <c r="I9" s="47">
        <f t="shared" ref="I9:J9" si="6">SUM(I10:I42)</f>
        <v>52234.7</v>
      </c>
      <c r="J9" s="47">
        <f t="shared" si="6"/>
        <v>787270.9</v>
      </c>
    </row>
    <row r="10" spans="1:10" s="61" customFormat="1" ht="33" x14ac:dyDescent="0.25">
      <c r="A10" s="51" t="s">
        <v>112</v>
      </c>
      <c r="B10" s="58">
        <v>28463</v>
      </c>
      <c r="C10" s="59">
        <v>541</v>
      </c>
      <c r="D10" s="54">
        <f t="shared" si="2"/>
        <v>29004</v>
      </c>
      <c r="E10" s="59"/>
      <c r="F10" s="55">
        <f t="shared" si="3"/>
        <v>29004</v>
      </c>
      <c r="G10" s="60">
        <f>-1500-1000-847.7</f>
        <v>-3347.7</v>
      </c>
      <c r="H10" s="56">
        <f t="shared" si="4"/>
        <v>25656.3</v>
      </c>
      <c r="I10" s="59">
        <v>-1900</v>
      </c>
      <c r="J10" s="57">
        <f t="shared" si="5"/>
        <v>23756.3</v>
      </c>
    </row>
    <row r="11" spans="1:10" s="61" customFormat="1" ht="89.25" customHeight="1" x14ac:dyDescent="0.25">
      <c r="A11" s="51" t="s">
        <v>132</v>
      </c>
      <c r="B11" s="58">
        <v>1725</v>
      </c>
      <c r="C11" s="59"/>
      <c r="D11" s="54">
        <f t="shared" si="2"/>
        <v>1725</v>
      </c>
      <c r="E11" s="59"/>
      <c r="F11" s="55">
        <f t="shared" si="3"/>
        <v>1725</v>
      </c>
      <c r="G11" s="60">
        <f>1044.8+520</f>
        <v>1564.8</v>
      </c>
      <c r="H11" s="56">
        <f t="shared" si="4"/>
        <v>3289.8</v>
      </c>
      <c r="I11" s="59">
        <v>-132</v>
      </c>
      <c r="J11" s="57">
        <f t="shared" si="5"/>
        <v>3157.8</v>
      </c>
    </row>
    <row r="12" spans="1:10" s="61" customFormat="1" ht="44.25" customHeight="1" x14ac:dyDescent="0.25">
      <c r="A12" s="51" t="s">
        <v>113</v>
      </c>
      <c r="B12" s="58">
        <v>61600</v>
      </c>
      <c r="C12" s="59"/>
      <c r="D12" s="54">
        <f t="shared" si="2"/>
        <v>61600</v>
      </c>
      <c r="E12" s="59"/>
      <c r="F12" s="55">
        <f t="shared" si="3"/>
        <v>61600</v>
      </c>
      <c r="G12" s="60"/>
      <c r="H12" s="56">
        <f t="shared" si="4"/>
        <v>61600</v>
      </c>
      <c r="I12" s="59"/>
      <c r="J12" s="57">
        <f t="shared" si="5"/>
        <v>61600</v>
      </c>
    </row>
    <row r="13" spans="1:10" s="61" customFormat="1" ht="46.5" customHeight="1" x14ac:dyDescent="0.25">
      <c r="A13" s="51" t="s">
        <v>96</v>
      </c>
      <c r="B13" s="58">
        <v>100</v>
      </c>
      <c r="C13" s="59"/>
      <c r="D13" s="54">
        <f t="shared" si="2"/>
        <v>100</v>
      </c>
      <c r="E13" s="59"/>
      <c r="F13" s="55">
        <f t="shared" si="3"/>
        <v>100</v>
      </c>
      <c r="G13" s="60"/>
      <c r="H13" s="56">
        <f t="shared" si="4"/>
        <v>100</v>
      </c>
      <c r="I13" s="59"/>
      <c r="J13" s="57">
        <f t="shared" si="5"/>
        <v>100</v>
      </c>
    </row>
    <row r="14" spans="1:10" s="61" customFormat="1" ht="43.5" hidden="1" customHeight="1" x14ac:dyDescent="0.25">
      <c r="A14" s="51" t="s">
        <v>99</v>
      </c>
      <c r="B14" s="58">
        <v>276</v>
      </c>
      <c r="C14" s="59">
        <v>-276</v>
      </c>
      <c r="D14" s="54">
        <f t="shared" si="2"/>
        <v>0</v>
      </c>
      <c r="E14" s="59"/>
      <c r="F14" s="55">
        <f t="shared" si="3"/>
        <v>0</v>
      </c>
      <c r="G14" s="60"/>
      <c r="H14" s="56">
        <f t="shared" si="4"/>
        <v>0</v>
      </c>
      <c r="I14" s="59"/>
      <c r="J14" s="57">
        <f t="shared" si="5"/>
        <v>0</v>
      </c>
    </row>
    <row r="15" spans="1:10" s="61" customFormat="1" ht="49.5" x14ac:dyDescent="0.25">
      <c r="A15" s="62" t="s">
        <v>97</v>
      </c>
      <c r="B15" s="52">
        <v>500</v>
      </c>
      <c r="C15" s="59"/>
      <c r="D15" s="54">
        <f t="shared" si="2"/>
        <v>500</v>
      </c>
      <c r="E15" s="59"/>
      <c r="F15" s="55">
        <f t="shared" si="3"/>
        <v>500</v>
      </c>
      <c r="G15" s="60"/>
      <c r="H15" s="56">
        <f t="shared" si="4"/>
        <v>500</v>
      </c>
      <c r="I15" s="59"/>
      <c r="J15" s="57">
        <f t="shared" si="5"/>
        <v>500</v>
      </c>
    </row>
    <row r="16" spans="1:10" s="61" customFormat="1" ht="49.5" x14ac:dyDescent="0.25">
      <c r="A16" s="62" t="s">
        <v>109</v>
      </c>
      <c r="B16" s="52">
        <v>500</v>
      </c>
      <c r="C16" s="59"/>
      <c r="D16" s="54">
        <f t="shared" si="2"/>
        <v>500</v>
      </c>
      <c r="E16" s="59"/>
      <c r="F16" s="55">
        <f t="shared" si="3"/>
        <v>500</v>
      </c>
      <c r="G16" s="60">
        <v>150</v>
      </c>
      <c r="H16" s="56">
        <f t="shared" si="4"/>
        <v>650</v>
      </c>
      <c r="I16" s="59"/>
      <c r="J16" s="57">
        <f t="shared" si="5"/>
        <v>650</v>
      </c>
    </row>
    <row r="17" spans="1:10" ht="33" x14ac:dyDescent="0.25">
      <c r="A17" s="62" t="s">
        <v>94</v>
      </c>
      <c r="B17" s="52">
        <v>43</v>
      </c>
      <c r="C17" s="53"/>
      <c r="D17" s="54">
        <f t="shared" si="2"/>
        <v>43</v>
      </c>
      <c r="E17" s="53"/>
      <c r="F17" s="55">
        <f t="shared" si="3"/>
        <v>43</v>
      </c>
      <c r="G17" s="55"/>
      <c r="H17" s="56">
        <f t="shared" si="4"/>
        <v>43</v>
      </c>
      <c r="I17" s="53"/>
      <c r="J17" s="57">
        <f t="shared" si="5"/>
        <v>43</v>
      </c>
    </row>
    <row r="18" spans="1:10" ht="33" x14ac:dyDescent="0.25">
      <c r="A18" s="63" t="s">
        <v>95</v>
      </c>
      <c r="B18" s="52">
        <v>295</v>
      </c>
      <c r="C18" s="53"/>
      <c r="D18" s="54">
        <f t="shared" si="2"/>
        <v>295</v>
      </c>
      <c r="E18" s="53"/>
      <c r="F18" s="55">
        <f t="shared" si="3"/>
        <v>295</v>
      </c>
      <c r="G18" s="55"/>
      <c r="H18" s="56">
        <f t="shared" si="4"/>
        <v>295</v>
      </c>
      <c r="I18" s="53"/>
      <c r="J18" s="57">
        <f t="shared" si="5"/>
        <v>295</v>
      </c>
    </row>
    <row r="19" spans="1:10" ht="41.25" customHeight="1" x14ac:dyDescent="0.25">
      <c r="A19" s="62" t="s">
        <v>91</v>
      </c>
      <c r="B19" s="52">
        <v>5147</v>
      </c>
      <c r="C19" s="53"/>
      <c r="D19" s="54">
        <f t="shared" si="2"/>
        <v>5147</v>
      </c>
      <c r="E19" s="53">
        <v>0.5</v>
      </c>
      <c r="F19" s="55">
        <f t="shared" si="3"/>
        <v>5147.5</v>
      </c>
      <c r="G19" s="55"/>
      <c r="H19" s="56">
        <f t="shared" si="4"/>
        <v>5147.5</v>
      </c>
      <c r="I19" s="53"/>
      <c r="J19" s="57">
        <f t="shared" si="5"/>
        <v>5147.5</v>
      </c>
    </row>
    <row r="20" spans="1:10" ht="33.75" customHeight="1" x14ac:dyDescent="0.25">
      <c r="A20" s="62" t="s">
        <v>119</v>
      </c>
      <c r="B20" s="52"/>
      <c r="C20" s="53">
        <v>4025</v>
      </c>
      <c r="D20" s="54">
        <f t="shared" si="2"/>
        <v>4025</v>
      </c>
      <c r="E20" s="53">
        <v>-0.5</v>
      </c>
      <c r="F20" s="55">
        <f t="shared" si="3"/>
        <v>4024.5</v>
      </c>
      <c r="G20" s="55"/>
      <c r="H20" s="56">
        <f t="shared" si="4"/>
        <v>4024.5</v>
      </c>
      <c r="I20" s="53"/>
      <c r="J20" s="57">
        <f t="shared" si="5"/>
        <v>4024.5</v>
      </c>
    </row>
    <row r="21" spans="1:10" ht="24.75" customHeight="1" x14ac:dyDescent="0.25">
      <c r="A21" s="62" t="s">
        <v>117</v>
      </c>
      <c r="B21" s="52">
        <v>213</v>
      </c>
      <c r="C21" s="53">
        <v>8</v>
      </c>
      <c r="D21" s="54">
        <f t="shared" si="2"/>
        <v>221</v>
      </c>
      <c r="E21" s="53"/>
      <c r="F21" s="55">
        <f t="shared" si="3"/>
        <v>221</v>
      </c>
      <c r="G21" s="55"/>
      <c r="H21" s="56">
        <f t="shared" si="4"/>
        <v>221</v>
      </c>
      <c r="I21" s="53"/>
      <c r="J21" s="57">
        <f t="shared" si="5"/>
        <v>221</v>
      </c>
    </row>
    <row r="22" spans="1:10" ht="49.5" x14ac:dyDescent="0.25">
      <c r="A22" s="62" t="s">
        <v>100</v>
      </c>
      <c r="B22" s="52">
        <v>520</v>
      </c>
      <c r="C22" s="53"/>
      <c r="D22" s="54">
        <f t="shared" si="2"/>
        <v>520</v>
      </c>
      <c r="E22" s="53"/>
      <c r="F22" s="55">
        <f t="shared" si="3"/>
        <v>520</v>
      </c>
      <c r="G22" s="55"/>
      <c r="H22" s="56">
        <f t="shared" si="4"/>
        <v>520</v>
      </c>
      <c r="I22" s="53"/>
      <c r="J22" s="57">
        <f t="shared" si="5"/>
        <v>520</v>
      </c>
    </row>
    <row r="23" spans="1:10" ht="56.25" hidden="1" customHeight="1" x14ac:dyDescent="0.25">
      <c r="A23" s="62" t="s">
        <v>101</v>
      </c>
      <c r="B23" s="52">
        <v>51</v>
      </c>
      <c r="C23" s="53"/>
      <c r="D23" s="54">
        <f t="shared" si="2"/>
        <v>51</v>
      </c>
      <c r="E23" s="53">
        <v>-51</v>
      </c>
      <c r="F23" s="55">
        <f t="shared" si="3"/>
        <v>0</v>
      </c>
      <c r="G23" s="55"/>
      <c r="H23" s="56">
        <f t="shared" si="4"/>
        <v>0</v>
      </c>
      <c r="I23" s="53"/>
      <c r="J23" s="57">
        <f t="shared" si="5"/>
        <v>0</v>
      </c>
    </row>
    <row r="24" spans="1:10" ht="39.75" customHeight="1" x14ac:dyDescent="0.25">
      <c r="A24" s="62" t="s">
        <v>63</v>
      </c>
      <c r="B24" s="52">
        <v>660</v>
      </c>
      <c r="C24" s="53"/>
      <c r="D24" s="54">
        <f t="shared" si="2"/>
        <v>660</v>
      </c>
      <c r="E24" s="53"/>
      <c r="F24" s="55">
        <f t="shared" si="3"/>
        <v>660</v>
      </c>
      <c r="G24" s="55"/>
      <c r="H24" s="56">
        <f t="shared" si="4"/>
        <v>660</v>
      </c>
      <c r="I24" s="53"/>
      <c r="J24" s="57">
        <f t="shared" si="5"/>
        <v>660</v>
      </c>
    </row>
    <row r="25" spans="1:10" ht="54.75" customHeight="1" x14ac:dyDescent="0.25">
      <c r="A25" s="62" t="s">
        <v>102</v>
      </c>
      <c r="B25" s="52">
        <v>10000</v>
      </c>
      <c r="C25" s="53">
        <v>2000</v>
      </c>
      <c r="D25" s="54">
        <f t="shared" si="2"/>
        <v>12000</v>
      </c>
      <c r="E25" s="53"/>
      <c r="F25" s="55">
        <f t="shared" si="3"/>
        <v>12000</v>
      </c>
      <c r="G25" s="55"/>
      <c r="H25" s="56">
        <f t="shared" si="4"/>
        <v>12000</v>
      </c>
      <c r="I25" s="53"/>
      <c r="J25" s="57">
        <f t="shared" si="5"/>
        <v>12000</v>
      </c>
    </row>
    <row r="26" spans="1:10" ht="54.75" customHeight="1" x14ac:dyDescent="0.25">
      <c r="A26" s="62" t="s">
        <v>92</v>
      </c>
      <c r="B26" s="52">
        <v>567</v>
      </c>
      <c r="C26" s="53"/>
      <c r="D26" s="54">
        <f t="shared" si="2"/>
        <v>567</v>
      </c>
      <c r="E26" s="53"/>
      <c r="F26" s="55">
        <f t="shared" si="3"/>
        <v>567</v>
      </c>
      <c r="G26" s="55"/>
      <c r="H26" s="56">
        <f t="shared" si="4"/>
        <v>567</v>
      </c>
      <c r="I26" s="53"/>
      <c r="J26" s="57">
        <f t="shared" si="5"/>
        <v>567</v>
      </c>
    </row>
    <row r="27" spans="1:10" ht="91.5" customHeight="1" x14ac:dyDescent="0.25">
      <c r="A27" s="62" t="s">
        <v>103</v>
      </c>
      <c r="B27" s="52">
        <v>364232</v>
      </c>
      <c r="C27" s="53">
        <v>95000</v>
      </c>
      <c r="D27" s="54">
        <f t="shared" si="2"/>
        <v>459232</v>
      </c>
      <c r="E27" s="53">
        <v>-40702</v>
      </c>
      <c r="F27" s="55">
        <f t="shared" si="3"/>
        <v>418530</v>
      </c>
      <c r="G27" s="55">
        <v>50000</v>
      </c>
      <c r="H27" s="56">
        <f t="shared" si="4"/>
        <v>468530</v>
      </c>
      <c r="I27" s="53"/>
      <c r="J27" s="57">
        <f t="shared" si="5"/>
        <v>468530</v>
      </c>
    </row>
    <row r="28" spans="1:10" ht="37.5" customHeight="1" x14ac:dyDescent="0.25">
      <c r="A28" s="62" t="s">
        <v>120</v>
      </c>
      <c r="B28" s="52"/>
      <c r="C28" s="53">
        <v>5000</v>
      </c>
      <c r="D28" s="54">
        <f t="shared" si="2"/>
        <v>5000</v>
      </c>
      <c r="E28" s="53">
        <v>40702</v>
      </c>
      <c r="F28" s="55">
        <f t="shared" si="3"/>
        <v>45702</v>
      </c>
      <c r="G28" s="55"/>
      <c r="H28" s="56">
        <f t="shared" si="4"/>
        <v>45702</v>
      </c>
      <c r="I28" s="53">
        <v>54880</v>
      </c>
      <c r="J28" s="57">
        <f t="shared" si="5"/>
        <v>100582</v>
      </c>
    </row>
    <row r="29" spans="1:10" ht="37.5" customHeight="1" x14ac:dyDescent="0.25">
      <c r="A29" s="62" t="s">
        <v>98</v>
      </c>
      <c r="B29" s="52">
        <v>210</v>
      </c>
      <c r="C29" s="53"/>
      <c r="D29" s="54">
        <f t="shared" ref="D29" si="7">C29+B29</f>
        <v>210</v>
      </c>
      <c r="E29" s="53"/>
      <c r="F29" s="55">
        <f t="shared" si="3"/>
        <v>210</v>
      </c>
      <c r="G29" s="55"/>
      <c r="H29" s="56">
        <f t="shared" si="4"/>
        <v>210</v>
      </c>
      <c r="I29" s="53"/>
      <c r="J29" s="57">
        <f t="shared" si="5"/>
        <v>210</v>
      </c>
    </row>
    <row r="30" spans="1:10" ht="37.5" customHeight="1" x14ac:dyDescent="0.25">
      <c r="A30" s="62" t="s">
        <v>104</v>
      </c>
      <c r="B30" s="52"/>
      <c r="C30" s="53">
        <v>21981</v>
      </c>
      <c r="D30" s="54">
        <f t="shared" si="2"/>
        <v>21981</v>
      </c>
      <c r="E30" s="53">
        <v>0.1</v>
      </c>
      <c r="F30" s="55">
        <f t="shared" si="3"/>
        <v>21981.1</v>
      </c>
      <c r="G30" s="55"/>
      <c r="H30" s="56">
        <f t="shared" si="4"/>
        <v>21981.1</v>
      </c>
      <c r="I30" s="53"/>
      <c r="J30" s="57">
        <f t="shared" si="5"/>
        <v>21981.1</v>
      </c>
    </row>
    <row r="31" spans="1:10" ht="37.5" customHeight="1" x14ac:dyDescent="0.25">
      <c r="A31" s="62" t="s">
        <v>128</v>
      </c>
      <c r="B31" s="52"/>
      <c r="C31" s="53"/>
      <c r="D31" s="54"/>
      <c r="E31" s="53"/>
      <c r="F31" s="55"/>
      <c r="G31" s="55">
        <v>1768</v>
      </c>
      <c r="H31" s="56">
        <f t="shared" si="4"/>
        <v>1768</v>
      </c>
      <c r="I31" s="53"/>
      <c r="J31" s="57">
        <f t="shared" si="5"/>
        <v>1768</v>
      </c>
    </row>
    <row r="32" spans="1:10" ht="37.5" customHeight="1" x14ac:dyDescent="0.25">
      <c r="A32" s="62" t="s">
        <v>90</v>
      </c>
      <c r="B32" s="52"/>
      <c r="C32" s="53">
        <v>30583</v>
      </c>
      <c r="D32" s="54">
        <f t="shared" si="2"/>
        <v>30583</v>
      </c>
      <c r="E32" s="53">
        <v>-0.6</v>
      </c>
      <c r="F32" s="55">
        <f t="shared" si="3"/>
        <v>30582.400000000001</v>
      </c>
      <c r="G32" s="55"/>
      <c r="H32" s="56">
        <f t="shared" si="4"/>
        <v>30582.400000000001</v>
      </c>
      <c r="I32" s="53"/>
      <c r="J32" s="57">
        <f t="shared" si="5"/>
        <v>30582.400000000001</v>
      </c>
    </row>
    <row r="33" spans="1:10" ht="53.25" customHeight="1" x14ac:dyDescent="0.25">
      <c r="A33" s="62" t="s">
        <v>108</v>
      </c>
      <c r="B33" s="52"/>
      <c r="C33" s="53">
        <v>17591</v>
      </c>
      <c r="D33" s="54">
        <f t="shared" si="2"/>
        <v>17591</v>
      </c>
      <c r="E33" s="53"/>
      <c r="F33" s="55">
        <f t="shared" si="3"/>
        <v>17591</v>
      </c>
      <c r="G33" s="55"/>
      <c r="H33" s="56">
        <f t="shared" si="4"/>
        <v>17591</v>
      </c>
      <c r="I33" s="53">
        <v>-51.8</v>
      </c>
      <c r="J33" s="57">
        <f t="shared" si="5"/>
        <v>17539.2</v>
      </c>
    </row>
    <row r="34" spans="1:10" ht="53.25" customHeight="1" x14ac:dyDescent="0.25">
      <c r="A34" s="62" t="s">
        <v>125</v>
      </c>
      <c r="B34" s="52"/>
      <c r="C34" s="53"/>
      <c r="D34" s="54"/>
      <c r="E34" s="53">
        <v>2.7</v>
      </c>
      <c r="F34" s="55">
        <f t="shared" si="3"/>
        <v>2.7</v>
      </c>
      <c r="G34" s="55"/>
      <c r="H34" s="56">
        <f t="shared" si="4"/>
        <v>2.7</v>
      </c>
      <c r="I34" s="53">
        <v>-2.7</v>
      </c>
      <c r="J34" s="57">
        <f t="shared" si="5"/>
        <v>0</v>
      </c>
    </row>
    <row r="35" spans="1:10" ht="75" customHeight="1" x14ac:dyDescent="0.25">
      <c r="A35" s="62" t="s">
        <v>126</v>
      </c>
      <c r="B35" s="52"/>
      <c r="C35" s="53"/>
      <c r="D35" s="54"/>
      <c r="E35" s="53">
        <v>267.3</v>
      </c>
      <c r="F35" s="55">
        <f t="shared" si="3"/>
        <v>267.3</v>
      </c>
      <c r="G35" s="55"/>
      <c r="H35" s="56">
        <f t="shared" si="4"/>
        <v>267.3</v>
      </c>
      <c r="I35" s="53">
        <v>-267.3</v>
      </c>
      <c r="J35" s="57">
        <f t="shared" si="5"/>
        <v>0</v>
      </c>
    </row>
    <row r="36" spans="1:10" ht="38.25" customHeight="1" x14ac:dyDescent="0.25">
      <c r="A36" s="62" t="s">
        <v>106</v>
      </c>
      <c r="B36" s="52">
        <v>459</v>
      </c>
      <c r="C36" s="53"/>
      <c r="D36" s="54">
        <f t="shared" si="2"/>
        <v>459</v>
      </c>
      <c r="E36" s="53"/>
      <c r="F36" s="55">
        <f t="shared" si="3"/>
        <v>459</v>
      </c>
      <c r="G36" s="55"/>
      <c r="H36" s="56">
        <f t="shared" si="4"/>
        <v>459</v>
      </c>
      <c r="I36" s="53">
        <v>-291.5</v>
      </c>
      <c r="J36" s="57">
        <f t="shared" si="5"/>
        <v>167.5</v>
      </c>
    </row>
    <row r="37" spans="1:10" ht="38.25" hidden="1" customHeight="1" x14ac:dyDescent="0.25">
      <c r="A37" s="62" t="s">
        <v>115</v>
      </c>
      <c r="B37" s="52"/>
      <c r="C37" s="53"/>
      <c r="D37" s="54">
        <f t="shared" si="2"/>
        <v>0</v>
      </c>
      <c r="E37" s="53"/>
      <c r="F37" s="55">
        <f t="shared" si="3"/>
        <v>0</v>
      </c>
      <c r="G37" s="55"/>
      <c r="H37" s="56">
        <f t="shared" si="4"/>
        <v>0</v>
      </c>
      <c r="I37" s="53"/>
      <c r="J37" s="57">
        <f t="shared" si="5"/>
        <v>0</v>
      </c>
    </row>
    <row r="38" spans="1:10" ht="45.75" customHeight="1" x14ac:dyDescent="0.25">
      <c r="A38" s="62" t="s">
        <v>129</v>
      </c>
      <c r="B38" s="52">
        <v>541</v>
      </c>
      <c r="C38" s="53">
        <v>-541</v>
      </c>
      <c r="D38" s="54">
        <f t="shared" ref="D38" si="8">C38+B38</f>
        <v>0</v>
      </c>
      <c r="E38" s="53"/>
      <c r="F38" s="55">
        <f t="shared" ref="F38:F42" si="9">E38+D38</f>
        <v>0</v>
      </c>
      <c r="G38" s="55">
        <v>214.8</v>
      </c>
      <c r="H38" s="56">
        <f t="shared" ref="H38:H42" si="10">G38+F38</f>
        <v>214.8</v>
      </c>
      <c r="I38" s="53"/>
      <c r="J38" s="57">
        <f t="shared" si="5"/>
        <v>214.8</v>
      </c>
    </row>
    <row r="39" spans="1:10" ht="45.75" customHeight="1" x14ac:dyDescent="0.25">
      <c r="A39" s="62" t="s">
        <v>130</v>
      </c>
      <c r="B39" s="52"/>
      <c r="C39" s="53"/>
      <c r="D39" s="54"/>
      <c r="E39" s="53"/>
      <c r="F39" s="55">
        <f t="shared" si="9"/>
        <v>0</v>
      </c>
      <c r="G39" s="55">
        <v>150</v>
      </c>
      <c r="H39" s="56">
        <f t="shared" si="10"/>
        <v>150</v>
      </c>
      <c r="I39" s="53"/>
      <c r="J39" s="57">
        <f t="shared" si="5"/>
        <v>150</v>
      </c>
    </row>
    <row r="40" spans="1:10" ht="45.75" customHeight="1" x14ac:dyDescent="0.25">
      <c r="A40" s="62" t="s">
        <v>131</v>
      </c>
      <c r="B40" s="52"/>
      <c r="C40" s="53"/>
      <c r="D40" s="54"/>
      <c r="E40" s="53"/>
      <c r="F40" s="55">
        <f t="shared" si="9"/>
        <v>0</v>
      </c>
      <c r="G40" s="55">
        <v>2379.5</v>
      </c>
      <c r="H40" s="56">
        <f t="shared" si="10"/>
        <v>2379.5</v>
      </c>
      <c r="I40" s="53"/>
      <c r="J40" s="57">
        <f t="shared" si="5"/>
        <v>2379.5</v>
      </c>
    </row>
    <row r="41" spans="1:10" ht="45.75" customHeight="1" x14ac:dyDescent="0.25">
      <c r="A41" s="62" t="s">
        <v>135</v>
      </c>
      <c r="B41" s="52"/>
      <c r="C41" s="53"/>
      <c r="D41" s="54"/>
      <c r="E41" s="53"/>
      <c r="F41" s="55">
        <f t="shared" si="9"/>
        <v>0</v>
      </c>
      <c r="G41" s="55">
        <v>23569.3</v>
      </c>
      <c r="H41" s="56">
        <f t="shared" si="10"/>
        <v>23569.3</v>
      </c>
      <c r="I41" s="53"/>
      <c r="J41" s="57">
        <f t="shared" si="5"/>
        <v>23569.3</v>
      </c>
    </row>
    <row r="42" spans="1:10" ht="45.75" customHeight="1" x14ac:dyDescent="0.25">
      <c r="A42" s="62" t="s">
        <v>134</v>
      </c>
      <c r="B42" s="52"/>
      <c r="C42" s="53"/>
      <c r="D42" s="54"/>
      <c r="E42" s="53"/>
      <c r="F42" s="55">
        <f t="shared" si="9"/>
        <v>0</v>
      </c>
      <c r="G42" s="55">
        <v>6355</v>
      </c>
      <c r="H42" s="56">
        <f t="shared" si="10"/>
        <v>6355</v>
      </c>
      <c r="I42" s="53"/>
      <c r="J42" s="57">
        <f t="shared" si="5"/>
        <v>6355</v>
      </c>
    </row>
    <row r="43" spans="1:10" ht="30" customHeight="1" x14ac:dyDescent="0.25">
      <c r="A43" s="46" t="s">
        <v>8</v>
      </c>
      <c r="B43" s="47">
        <f t="shared" ref="B43:F43" si="11">SUM(B44:B57)</f>
        <v>806658</v>
      </c>
      <c r="C43" s="47">
        <f t="shared" si="11"/>
        <v>385</v>
      </c>
      <c r="D43" s="47">
        <f t="shared" si="11"/>
        <v>807043</v>
      </c>
      <c r="E43" s="47">
        <f t="shared" si="11"/>
        <v>83370.7</v>
      </c>
      <c r="F43" s="47">
        <f t="shared" si="11"/>
        <v>890413.7</v>
      </c>
      <c r="G43" s="47">
        <f>SUM(G44:G57)</f>
        <v>23845.4</v>
      </c>
      <c r="H43" s="47">
        <f>SUM(H44:H57)</f>
        <v>914259.09999999986</v>
      </c>
      <c r="I43" s="47">
        <f>SUM(I44:I57)</f>
        <v>5611.0000000000009</v>
      </c>
      <c r="J43" s="47">
        <f t="shared" ref="J43" si="12">SUM(J44:J57)</f>
        <v>919870.1</v>
      </c>
    </row>
    <row r="44" spans="1:10" ht="76.5" customHeight="1" x14ac:dyDescent="0.25">
      <c r="A44" s="62" t="s">
        <v>89</v>
      </c>
      <c r="B44" s="52">
        <v>757489</v>
      </c>
      <c r="C44" s="53"/>
      <c r="D44" s="54">
        <f t="shared" si="2"/>
        <v>757489</v>
      </c>
      <c r="E44" s="53">
        <v>83150</v>
      </c>
      <c r="F44" s="55">
        <f t="shared" si="3"/>
        <v>840639</v>
      </c>
      <c r="G44" s="55"/>
      <c r="H44" s="56">
        <f t="shared" si="4"/>
        <v>840639</v>
      </c>
      <c r="I44" s="53">
        <v>642.29999999999995</v>
      </c>
      <c r="J44" s="57">
        <f t="shared" si="5"/>
        <v>841281.3</v>
      </c>
    </row>
    <row r="45" spans="1:10" ht="41.25" customHeight="1" x14ac:dyDescent="0.25">
      <c r="A45" s="62" t="s">
        <v>34</v>
      </c>
      <c r="B45" s="52">
        <v>6585</v>
      </c>
      <c r="C45" s="53"/>
      <c r="D45" s="54">
        <f t="shared" si="2"/>
        <v>6585</v>
      </c>
      <c r="E45" s="53"/>
      <c r="F45" s="55">
        <f t="shared" si="3"/>
        <v>6585</v>
      </c>
      <c r="G45" s="55"/>
      <c r="H45" s="56">
        <f t="shared" si="4"/>
        <v>6585</v>
      </c>
      <c r="I45" s="53">
        <v>61</v>
      </c>
      <c r="J45" s="57">
        <f t="shared" si="5"/>
        <v>6646</v>
      </c>
    </row>
    <row r="46" spans="1:10" ht="56.25" customHeight="1" x14ac:dyDescent="0.25">
      <c r="A46" s="62" t="s">
        <v>38</v>
      </c>
      <c r="B46" s="52">
        <v>29405</v>
      </c>
      <c r="C46" s="53"/>
      <c r="D46" s="54">
        <f t="shared" si="2"/>
        <v>29405</v>
      </c>
      <c r="E46" s="53"/>
      <c r="F46" s="55">
        <f t="shared" si="3"/>
        <v>29405</v>
      </c>
      <c r="G46" s="55">
        <f>-1044.8-520</f>
        <v>-1564.8</v>
      </c>
      <c r="H46" s="56">
        <f t="shared" si="4"/>
        <v>27840.2</v>
      </c>
      <c r="I46" s="53">
        <f>-642.3+642.3</f>
        <v>0</v>
      </c>
      <c r="J46" s="57">
        <f t="shared" si="5"/>
        <v>27840.2</v>
      </c>
    </row>
    <row r="47" spans="1:10" ht="56.25" customHeight="1" x14ac:dyDescent="0.25">
      <c r="A47" s="62" t="s">
        <v>110</v>
      </c>
      <c r="B47" s="52">
        <v>4667</v>
      </c>
      <c r="C47" s="53"/>
      <c r="D47" s="54">
        <f t="shared" si="2"/>
        <v>4667</v>
      </c>
      <c r="E47" s="53">
        <v>221</v>
      </c>
      <c r="F47" s="55">
        <f t="shared" si="3"/>
        <v>4888</v>
      </c>
      <c r="G47" s="55"/>
      <c r="H47" s="56">
        <f t="shared" si="4"/>
        <v>4888</v>
      </c>
      <c r="I47" s="53"/>
      <c r="J47" s="57">
        <f t="shared" si="5"/>
        <v>4888</v>
      </c>
    </row>
    <row r="48" spans="1:10" ht="49.5" customHeight="1" x14ac:dyDescent="0.25">
      <c r="A48" s="62" t="s">
        <v>88</v>
      </c>
      <c r="B48" s="52">
        <v>3280</v>
      </c>
      <c r="C48" s="53"/>
      <c r="D48" s="54">
        <f t="shared" si="2"/>
        <v>3280</v>
      </c>
      <c r="E48" s="53"/>
      <c r="F48" s="55">
        <f t="shared" si="3"/>
        <v>3280</v>
      </c>
      <c r="G48" s="55">
        <v>3280</v>
      </c>
      <c r="H48" s="56">
        <f t="shared" si="4"/>
        <v>6560</v>
      </c>
      <c r="I48" s="53">
        <v>-240</v>
      </c>
      <c r="J48" s="57">
        <f t="shared" si="5"/>
        <v>6320</v>
      </c>
    </row>
    <row r="49" spans="1:10" ht="56.25" customHeight="1" x14ac:dyDescent="0.25">
      <c r="A49" s="62" t="s">
        <v>43</v>
      </c>
      <c r="B49" s="52">
        <v>2198</v>
      </c>
      <c r="C49" s="53"/>
      <c r="D49" s="54">
        <f t="shared" si="2"/>
        <v>2198</v>
      </c>
      <c r="E49" s="53">
        <v>0.1</v>
      </c>
      <c r="F49" s="55">
        <f t="shared" si="3"/>
        <v>2198.1</v>
      </c>
      <c r="G49" s="55">
        <f>8781.6</f>
        <v>8781.6</v>
      </c>
      <c r="H49" s="56">
        <f t="shared" si="4"/>
        <v>10979.7</v>
      </c>
      <c r="I49" s="53"/>
      <c r="J49" s="57">
        <f t="shared" si="5"/>
        <v>10979.7</v>
      </c>
    </row>
    <row r="50" spans="1:10" ht="55.5" customHeight="1" x14ac:dyDescent="0.25">
      <c r="A50" s="62" t="s">
        <v>107</v>
      </c>
      <c r="B50" s="52">
        <v>0</v>
      </c>
      <c r="C50" s="53"/>
      <c r="D50" s="54">
        <f t="shared" si="2"/>
        <v>0</v>
      </c>
      <c r="E50" s="53"/>
      <c r="F50" s="55">
        <f t="shared" si="3"/>
        <v>0</v>
      </c>
      <c r="G50" s="55">
        <v>13233.6</v>
      </c>
      <c r="H50" s="56">
        <f t="shared" si="4"/>
        <v>13233.6</v>
      </c>
      <c r="I50" s="53">
        <f>2153.3+311.8+2508.6</f>
        <v>4973.7000000000007</v>
      </c>
      <c r="J50" s="57">
        <f t="shared" si="5"/>
        <v>18207.300000000003</v>
      </c>
    </row>
    <row r="51" spans="1:10" ht="51.75" customHeight="1" x14ac:dyDescent="0.25">
      <c r="A51" s="62" t="s">
        <v>28</v>
      </c>
      <c r="B51" s="52">
        <v>15</v>
      </c>
      <c r="C51" s="53"/>
      <c r="D51" s="54">
        <f t="shared" si="2"/>
        <v>15</v>
      </c>
      <c r="E51" s="53">
        <v>-0.6</v>
      </c>
      <c r="F51" s="55">
        <f t="shared" si="3"/>
        <v>14.4</v>
      </c>
      <c r="G51" s="55"/>
      <c r="H51" s="56">
        <f t="shared" si="4"/>
        <v>14.4</v>
      </c>
      <c r="I51" s="53"/>
      <c r="J51" s="57">
        <f t="shared" si="5"/>
        <v>14.4</v>
      </c>
    </row>
    <row r="52" spans="1:10" ht="75" customHeight="1" x14ac:dyDescent="0.25">
      <c r="A52" s="62" t="s">
        <v>25</v>
      </c>
      <c r="B52" s="52">
        <v>1</v>
      </c>
      <c r="C52" s="53"/>
      <c r="D52" s="54">
        <f t="shared" si="2"/>
        <v>1</v>
      </c>
      <c r="E52" s="53"/>
      <c r="F52" s="55">
        <f t="shared" si="3"/>
        <v>1</v>
      </c>
      <c r="G52" s="55"/>
      <c r="H52" s="56">
        <f t="shared" si="4"/>
        <v>1</v>
      </c>
      <c r="I52" s="53"/>
      <c r="J52" s="57">
        <f t="shared" si="5"/>
        <v>1</v>
      </c>
    </row>
    <row r="53" spans="1:10" ht="37.5" customHeight="1" x14ac:dyDescent="0.25">
      <c r="A53" s="62" t="s">
        <v>49</v>
      </c>
      <c r="B53" s="52">
        <v>2</v>
      </c>
      <c r="C53" s="53"/>
      <c r="D53" s="54">
        <f t="shared" si="2"/>
        <v>2</v>
      </c>
      <c r="E53" s="53">
        <v>0.2</v>
      </c>
      <c r="F53" s="55">
        <f t="shared" si="3"/>
        <v>2.2000000000000002</v>
      </c>
      <c r="G53" s="55"/>
      <c r="H53" s="56">
        <f t="shared" si="4"/>
        <v>2.2000000000000002</v>
      </c>
      <c r="I53" s="53"/>
      <c r="J53" s="57">
        <f t="shared" si="5"/>
        <v>2.2000000000000002</v>
      </c>
    </row>
    <row r="54" spans="1:10" ht="39" customHeight="1" x14ac:dyDescent="0.25">
      <c r="A54" s="62" t="s">
        <v>26</v>
      </c>
      <c r="B54" s="52">
        <v>2438</v>
      </c>
      <c r="C54" s="53"/>
      <c r="D54" s="54">
        <f t="shared" ref="D54:D62" si="13">C54+B54</f>
        <v>2438</v>
      </c>
      <c r="E54" s="53"/>
      <c r="F54" s="55">
        <f t="shared" si="3"/>
        <v>2438</v>
      </c>
      <c r="G54" s="55">
        <v>106</v>
      </c>
      <c r="H54" s="56">
        <f t="shared" si="4"/>
        <v>2544</v>
      </c>
      <c r="I54" s="53"/>
      <c r="J54" s="57">
        <f t="shared" si="5"/>
        <v>2544</v>
      </c>
    </row>
    <row r="55" spans="1:10" ht="36.75" customHeight="1" x14ac:dyDescent="0.25">
      <c r="A55" s="62" t="s">
        <v>27</v>
      </c>
      <c r="B55" s="52">
        <v>121</v>
      </c>
      <c r="C55" s="53"/>
      <c r="D55" s="54">
        <f t="shared" si="13"/>
        <v>121</v>
      </c>
      <c r="E55" s="53"/>
      <c r="F55" s="55">
        <f t="shared" si="3"/>
        <v>121</v>
      </c>
      <c r="G55" s="55">
        <v>9</v>
      </c>
      <c r="H55" s="56">
        <f t="shared" si="4"/>
        <v>130</v>
      </c>
      <c r="I55" s="53"/>
      <c r="J55" s="57">
        <f t="shared" si="5"/>
        <v>130</v>
      </c>
    </row>
    <row r="56" spans="1:10" ht="58.5" customHeight="1" x14ac:dyDescent="0.25">
      <c r="A56" s="62" t="s">
        <v>114</v>
      </c>
      <c r="B56" s="52">
        <v>457</v>
      </c>
      <c r="C56" s="53">
        <v>336</v>
      </c>
      <c r="D56" s="54">
        <f t="shared" si="13"/>
        <v>793</v>
      </c>
      <c r="E56" s="53"/>
      <c r="F56" s="55">
        <f t="shared" si="3"/>
        <v>793</v>
      </c>
      <c r="G56" s="55"/>
      <c r="H56" s="56">
        <f t="shared" si="4"/>
        <v>793</v>
      </c>
      <c r="I56" s="53">
        <v>174</v>
      </c>
      <c r="J56" s="57">
        <f t="shared" si="5"/>
        <v>967</v>
      </c>
    </row>
    <row r="57" spans="1:10" ht="58.5" customHeight="1" x14ac:dyDescent="0.25">
      <c r="A57" s="62" t="s">
        <v>121</v>
      </c>
      <c r="B57" s="52"/>
      <c r="C57" s="53">
        <v>49</v>
      </c>
      <c r="D57" s="54">
        <f t="shared" si="13"/>
        <v>49</v>
      </c>
      <c r="E57" s="53"/>
      <c r="F57" s="55">
        <f t="shared" si="3"/>
        <v>49</v>
      </c>
      <c r="G57" s="55"/>
      <c r="H57" s="56">
        <f t="shared" si="4"/>
        <v>49</v>
      </c>
      <c r="I57" s="53"/>
      <c r="J57" s="57">
        <f t="shared" si="5"/>
        <v>49</v>
      </c>
    </row>
    <row r="58" spans="1:10" ht="27" customHeight="1" x14ac:dyDescent="0.25">
      <c r="A58" s="46" t="s">
        <v>5</v>
      </c>
      <c r="B58" s="47" t="e">
        <f>B59+B60+B61+#REF!+B62</f>
        <v>#REF!</v>
      </c>
      <c r="C58" s="47" t="e">
        <f>C59+C60+C61+#REF!+C62</f>
        <v>#REF!</v>
      </c>
      <c r="D58" s="47" t="e">
        <f>D59+D60+D61+#REF!+D62</f>
        <v>#REF!</v>
      </c>
      <c r="E58" s="47" t="e">
        <f>E59+E60+E61+#REF!+E62+E63</f>
        <v>#REF!</v>
      </c>
      <c r="F58" s="47">
        <f>F59+F60+F61+F62+F63+F64</f>
        <v>41220.300000000003</v>
      </c>
      <c r="G58" s="47">
        <f t="shared" ref="G58" si="14">G59+G60+G61+G62+G63+G64</f>
        <v>3458.1</v>
      </c>
      <c r="H58" s="47">
        <f>H59+H60+H61+H62+H63+H64+H65</f>
        <v>44678.400000000001</v>
      </c>
      <c r="I58" s="47">
        <f>I59+I60+I61+I62+I63+I64+I65</f>
        <v>1625</v>
      </c>
      <c r="J58" s="47">
        <f t="shared" ref="J58" si="15">J59+J60+J61+J62+J63+J64+J65</f>
        <v>46303.4</v>
      </c>
    </row>
    <row r="59" spans="1:10" ht="36" customHeight="1" x14ac:dyDescent="0.25">
      <c r="A59" s="62" t="s">
        <v>32</v>
      </c>
      <c r="B59" s="52">
        <v>5842</v>
      </c>
      <c r="C59" s="53"/>
      <c r="D59" s="54">
        <f t="shared" si="13"/>
        <v>5842</v>
      </c>
      <c r="E59" s="53"/>
      <c r="F59" s="55">
        <f t="shared" si="3"/>
        <v>5842</v>
      </c>
      <c r="G59" s="55"/>
      <c r="H59" s="56">
        <f t="shared" si="4"/>
        <v>5842</v>
      </c>
      <c r="I59" s="53"/>
      <c r="J59" s="57">
        <f t="shared" si="5"/>
        <v>5842</v>
      </c>
    </row>
    <row r="60" spans="1:10" ht="42" customHeight="1" x14ac:dyDescent="0.25">
      <c r="A60" s="62" t="s">
        <v>29</v>
      </c>
      <c r="B60" s="52">
        <v>230</v>
      </c>
      <c r="C60" s="53"/>
      <c r="D60" s="54">
        <f t="shared" si="13"/>
        <v>230</v>
      </c>
      <c r="E60" s="53"/>
      <c r="F60" s="55">
        <f t="shared" si="3"/>
        <v>230</v>
      </c>
      <c r="G60" s="55"/>
      <c r="H60" s="56">
        <f t="shared" si="4"/>
        <v>230</v>
      </c>
      <c r="I60" s="53"/>
      <c r="J60" s="57">
        <f t="shared" si="5"/>
        <v>230</v>
      </c>
    </row>
    <row r="61" spans="1:10" ht="47.25" customHeight="1" x14ac:dyDescent="0.25">
      <c r="A61" s="62" t="s">
        <v>93</v>
      </c>
      <c r="B61" s="52">
        <v>90</v>
      </c>
      <c r="C61" s="53">
        <v>-20</v>
      </c>
      <c r="D61" s="54">
        <f t="shared" si="13"/>
        <v>70</v>
      </c>
      <c r="E61" s="53"/>
      <c r="F61" s="55">
        <f t="shared" si="3"/>
        <v>70</v>
      </c>
      <c r="G61" s="55"/>
      <c r="H61" s="56">
        <f t="shared" si="4"/>
        <v>70</v>
      </c>
      <c r="I61" s="53"/>
      <c r="J61" s="57">
        <f t="shared" si="5"/>
        <v>70</v>
      </c>
    </row>
    <row r="62" spans="1:10" ht="33" x14ac:dyDescent="0.25">
      <c r="A62" s="62" t="s">
        <v>111</v>
      </c>
      <c r="B62" s="64">
        <v>34373</v>
      </c>
      <c r="C62" s="53"/>
      <c r="D62" s="54">
        <f t="shared" si="13"/>
        <v>34373</v>
      </c>
      <c r="E62" s="53"/>
      <c r="F62" s="55">
        <f t="shared" si="3"/>
        <v>34373</v>
      </c>
      <c r="G62" s="55">
        <v>1250</v>
      </c>
      <c r="H62" s="56">
        <f t="shared" si="4"/>
        <v>35623</v>
      </c>
      <c r="I62" s="53"/>
      <c r="J62" s="57">
        <f t="shared" si="5"/>
        <v>35623</v>
      </c>
    </row>
    <row r="63" spans="1:10" x14ac:dyDescent="0.25">
      <c r="A63" s="62" t="s">
        <v>124</v>
      </c>
      <c r="B63" s="65"/>
      <c r="C63" s="53"/>
      <c r="D63" s="66"/>
      <c r="E63" s="53">
        <v>705.3</v>
      </c>
      <c r="F63" s="55">
        <f t="shared" si="3"/>
        <v>705.3</v>
      </c>
      <c r="G63" s="55">
        <f>1643.6+264.5</f>
        <v>1908.1</v>
      </c>
      <c r="H63" s="56">
        <f t="shared" si="4"/>
        <v>2613.3999999999996</v>
      </c>
      <c r="I63" s="53">
        <v>327.5</v>
      </c>
      <c r="J63" s="57">
        <f t="shared" si="5"/>
        <v>2940.8999999999996</v>
      </c>
    </row>
    <row r="64" spans="1:10" ht="49.5" x14ac:dyDescent="0.25">
      <c r="A64" s="62" t="s">
        <v>133</v>
      </c>
      <c r="B64" s="65"/>
      <c r="C64" s="53"/>
      <c r="D64" s="66"/>
      <c r="E64" s="53"/>
      <c r="F64" s="55">
        <v>0</v>
      </c>
      <c r="G64" s="55">
        <v>300</v>
      </c>
      <c r="H64" s="56">
        <f t="shared" si="4"/>
        <v>300</v>
      </c>
      <c r="I64" s="53"/>
      <c r="J64" s="57">
        <f t="shared" si="5"/>
        <v>300</v>
      </c>
    </row>
    <row r="65" spans="1:10" ht="33" x14ac:dyDescent="0.25">
      <c r="A65" s="62" t="s">
        <v>137</v>
      </c>
      <c r="B65" s="65"/>
      <c r="C65" s="53"/>
      <c r="D65" s="66"/>
      <c r="E65" s="53"/>
      <c r="F65" s="55"/>
      <c r="G65" s="55"/>
      <c r="H65" s="66"/>
      <c r="I65" s="53">
        <v>1297.5</v>
      </c>
      <c r="J65" s="57">
        <f t="shared" si="5"/>
        <v>1297.5</v>
      </c>
    </row>
  </sheetData>
  <autoFilter ref="A5:H63"/>
  <mergeCells count="4">
    <mergeCell ref="A4:B4"/>
    <mergeCell ref="A1:J1"/>
    <mergeCell ref="A2:J2"/>
    <mergeCell ref="A3:J3"/>
  </mergeCells>
  <pageMargins left="0.78740157480314965" right="0.39370078740157483" top="0.39370078740157483" bottom="0.19685039370078741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2023</vt:lpstr>
      <vt:lpstr>'2023'!Заголовки_для_печати</vt:lpstr>
      <vt:lpstr>Table1!Заголовки_для_печати</vt:lpstr>
      <vt:lpstr>'2023'!Область_печати</vt:lpstr>
      <vt:lpstr>Table1!Область_печати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2023-11-24T13:15:07Z</dcterms:modified>
</cp:coreProperties>
</file>