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Лист1!$8:$11</definedName>
    <definedName name="_xlnm.Print_Area" localSheetId="0">Лист1!$A$1:$L$52</definedName>
  </definedNames>
  <calcPr calcId="152511"/>
</workbook>
</file>

<file path=xl/calcChain.xml><?xml version="1.0" encoding="utf-8"?>
<calcChain xmlns="http://schemas.openxmlformats.org/spreadsheetml/2006/main">
  <c r="G35" i="1" l="1"/>
  <c r="H35" i="1"/>
  <c r="I35" i="1"/>
  <c r="J35" i="1"/>
  <c r="K35" i="1"/>
  <c r="L35" i="1"/>
  <c r="F35" i="1"/>
  <c r="J52" i="1" l="1"/>
  <c r="K52" i="1" s="1"/>
  <c r="K51" i="1" s="1"/>
  <c r="H52" i="1"/>
  <c r="H51" i="1" s="1"/>
  <c r="G52" i="1"/>
  <c r="D52" i="1"/>
  <c r="J51" i="1"/>
  <c r="I51" i="1"/>
  <c r="G51" i="1"/>
  <c r="F51" i="1"/>
  <c r="E51" i="1"/>
  <c r="L46" i="1"/>
  <c r="K46" i="1"/>
  <c r="J46" i="1"/>
  <c r="I46" i="1"/>
  <c r="H46" i="1"/>
  <c r="G46" i="1"/>
  <c r="F46" i="1"/>
  <c r="H44" i="1"/>
  <c r="L44" i="1" s="1"/>
  <c r="L43" i="1"/>
  <c r="L42" i="1"/>
  <c r="K40" i="1"/>
  <c r="J40" i="1"/>
  <c r="I40" i="1"/>
  <c r="G40" i="1"/>
  <c r="F40" i="1"/>
  <c r="E40" i="1"/>
  <c r="D40" i="1"/>
  <c r="L36" i="1"/>
  <c r="L33" i="1"/>
  <c r="L32" i="1"/>
  <c r="K31" i="1"/>
  <c r="J31" i="1"/>
  <c r="I31" i="1"/>
  <c r="H31" i="1"/>
  <c r="G31" i="1"/>
  <c r="F31" i="1"/>
  <c r="E31" i="1"/>
  <c r="D31" i="1"/>
  <c r="L31" i="1" s="1"/>
  <c r="L29" i="1"/>
  <c r="L28" i="1"/>
  <c r="L27" i="1"/>
  <c r="L26" i="1"/>
  <c r="L25" i="1"/>
  <c r="L24" i="1"/>
  <c r="L23" i="1"/>
  <c r="L22" i="1"/>
  <c r="L21" i="1"/>
  <c r="K20" i="1"/>
  <c r="J20" i="1"/>
  <c r="I20" i="1"/>
  <c r="H20" i="1"/>
  <c r="G20" i="1"/>
  <c r="F20" i="1"/>
  <c r="E20" i="1"/>
  <c r="D20" i="1"/>
  <c r="L18" i="1"/>
  <c r="J17" i="1"/>
  <c r="J16" i="1" s="1"/>
  <c r="I17" i="1"/>
  <c r="I16" i="1" s="1"/>
  <c r="I14" i="1" s="1"/>
  <c r="I13" i="1" s="1"/>
  <c r="H17" i="1"/>
  <c r="H16" i="1" s="1"/>
  <c r="G17" i="1"/>
  <c r="F17" i="1"/>
  <c r="F16" i="1" s="1"/>
  <c r="F14" i="1" s="1"/>
  <c r="F13" i="1" s="1"/>
  <c r="E17" i="1"/>
  <c r="D17" i="1"/>
  <c r="G16" i="1"/>
  <c r="G14" i="1" s="1"/>
  <c r="G13" i="1" s="1"/>
  <c r="E16" i="1"/>
  <c r="E14" i="1" s="1"/>
  <c r="E13" i="1" s="1"/>
  <c r="L40" i="1" l="1"/>
  <c r="J14" i="1"/>
  <c r="J13" i="1" s="1"/>
  <c r="L20" i="1"/>
  <c r="L52" i="1"/>
  <c r="D16" i="1"/>
  <c r="K17" i="1"/>
  <c r="K16" i="1" s="1"/>
  <c r="K14" i="1" s="1"/>
  <c r="K13" i="1" s="1"/>
  <c r="H40" i="1"/>
  <c r="D51" i="1"/>
  <c r="L51" i="1" s="1"/>
  <c r="H14" i="1" l="1"/>
  <c r="H13" i="1" s="1"/>
  <c r="L16" i="1"/>
  <c r="D14" i="1"/>
  <c r="L17" i="1"/>
  <c r="D13" i="1" l="1"/>
  <c r="L13" i="1" s="1"/>
  <c r="L14" i="1"/>
</calcChain>
</file>

<file path=xl/sharedStrings.xml><?xml version="1.0" encoding="utf-8"?>
<sst xmlns="http://schemas.openxmlformats.org/spreadsheetml/2006/main" count="71" uniqueCount="53">
  <si>
    <t xml:space="preserve"> Приложение № 4</t>
  </si>
  <si>
    <t>к постановлению Администрации города от__________ № ____</t>
  </si>
  <si>
    <t>Приложение № 6</t>
  </si>
  <si>
    <t>к муниципальной программе</t>
  </si>
  <si>
    <t>"Развитие физической культуры и спорта в муниципальном</t>
  </si>
  <si>
    <t>РЕСУРСНОЕ ОБЕСПЕЧЕНИЕ РЕАЛИЗАЦИИ МУНИЦИПАЛЬНОЙ ПРОГРАММЫ ЗА СЧЕТ СРЕДСТВ БЮДЖЕТА МУНИЦИПАЛЬНОГО ОБРАЗОВАНИЯ</t>
  </si>
  <si>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</si>
  <si>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</si>
  <si>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участники, исполнители мероприятий</t>
  </si>
  <si>
    <t>Расходы(тыс. руб.), годы</t>
  </si>
  <si>
    <t>всего</t>
  </si>
  <si>
    <t>1.1</t>
  </si>
  <si>
    <t xml:space="preserve">Основное мероприятие 1.1 </t>
  </si>
  <si>
    <t>Обеспечение мер направленных на привлечение жителей города к регулярным занятиям  физической культурой и спортом</t>
  </si>
  <si>
    <t>комитет по физической культуре и спорту Администрации города Великие Луки</t>
  </si>
  <si>
    <t>МАУ "СШОР "Экспресс"</t>
  </si>
  <si>
    <t xml:space="preserve">Основное мероприятие 1.2 </t>
  </si>
  <si>
    <t>Развитие сети учреждений спортивной направленности, обеспечение их эффективной и безопасной работы, укрепление материально-технической базы</t>
  </si>
  <si>
    <t>МБОУ «Средняя школа № 5»</t>
  </si>
  <si>
    <t>МБУ ДО «ДЮСШ № 3 «Олимпия»</t>
  </si>
  <si>
    <t xml:space="preserve">Основное мероприятие 1.3 </t>
  </si>
  <si>
    <t xml:space="preserve">Внедрение и реализация Всероссийского физкультурно-спортивного комплекса ГТО на территории МО «Город Великие Луки»
</t>
  </si>
  <si>
    <t>Основное мероприятие 1.4</t>
  </si>
  <si>
    <t>Создание условий для развития системы подготовки спортивного резерва, в том числе: обеспечение деятельности учреждений, осуществляющих реализацию программ спортивной подготовки по видам спорта в соответствии с федеральными стандартами спортивной подготовки</t>
  </si>
  <si>
    <t>МУП "СОК" Айсберг"</t>
  </si>
  <si>
    <t>Основное мероприятие 1.5</t>
  </si>
  <si>
    <t>Федеральный проект "Спорт-норма жизни"</t>
  </si>
  <si>
    <t>МАОУ «Лицей 11»</t>
  </si>
  <si>
    <t xml:space="preserve">Основное мероприятие 2.1 </t>
  </si>
  <si>
    <t>Обеспечение деятельности ответственного исполнителя муниципальной программы (Центральный аппарат)</t>
  </si>
  <si>
    <t>МБУ ДО «ДЮСШ № 1 «Атлетика»</t>
  </si>
  <si>
    <t>2.1</t>
  </si>
  <si>
    <t xml:space="preserve">Основное мероприятие 1.6  </t>
  </si>
  <si>
    <t>образовании "Город Великие Луки"</t>
  </si>
  <si>
    <t xml:space="preserve">Муниципальная программа "Развитие физической культуры и спорта в муниципальном образовании "Город Великие Луки" </t>
  </si>
  <si>
    <t>1</t>
  </si>
  <si>
    <t>1.2</t>
  </si>
  <si>
    <t>1.3</t>
  </si>
  <si>
    <t>1.5</t>
  </si>
  <si>
    <t>1.6</t>
  </si>
  <si>
    <t xml:space="preserve">  Создание условий для подготовки спортсменов города Великие Луки </t>
  </si>
  <si>
    <t>АНО "Баскетбольный клуб "РЕГИОН 60"</t>
  </si>
  <si>
    <t>АНО "Клуб Спортивных единоборств Отечество-Псковская область"</t>
  </si>
  <si>
    <t>АНО "Футбольный клуб "Луки-Энергия"</t>
  </si>
  <si>
    <t>Подпрограмма 1 "Развитие физической культуры и спорта в городе Великие Луки"</t>
  </si>
  <si>
    <t>МБОУ «Средняя школа № 13»</t>
  </si>
  <si>
    <t>МБОУ «Средняя школа № 7»</t>
  </si>
  <si>
    <t>МУ "УЖКХ Администрации г.Великие Луки"</t>
  </si>
  <si>
    <t>СОШ №9</t>
  </si>
  <si>
    <t>2</t>
  </si>
  <si>
    <t>Подпрограмма 2 "Обеспечение реализации муниципальной программы "Развитие физической культуры и спорта в муниципальном образовании "Город Великие Луки"</t>
  </si>
  <si>
    <t xml:space="preserve">МБУ ДО «ДЮСШ № 1 «Атлетика», </t>
  </si>
  <si>
    <t>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</si>
</sst>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49" fontId="2" fillId="0" borderId="0" xfId="0" applyNumberFormat="1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0" fontId="1" fillId="0" borderId="0" xfId="0" applyFont="1" applyFill="1"/>
    <xf numFmtId="165" fontId="2" fillId="0" borderId="1" xfId="0" applyNumberFormat="1" applyFont="1" applyFill="1" applyBorder="1" applyAlignment="1">
      <alignment horizontal="left" vertical="center" wrapText="1"/>
    </xf>
    <xf numFmtId="49" fontId="2" fillId="0" borderId="13" xfId="0" applyNumberFormat="1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9" fillId="0" borderId="0" xfId="0" applyFont="1" applyFill="1" applyAlignment="1"/>
    <xf numFmtId="0" fontId="3" fillId="0" borderId="0" xfId="0" applyFont="1" applyFill="1" applyBorder="1"/>
    <xf numFmtId="0" fontId="10" fillId="0" borderId="0" xfId="0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/>
    <xf numFmtId="164" fontId="3" fillId="0" borderId="0" xfId="0" applyNumberFormat="1" applyFont="1" applyFill="1" applyBorder="1"/>
    <xf numFmtId="165" fontId="3" fillId="0" borderId="0" xfId="0" applyNumberFormat="1" applyFont="1" applyFill="1"/>
    <xf numFmtId="0" fontId="1" fillId="0" borderId="0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8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right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/>
    </xf>
    <xf numFmtId="165" fontId="2" fillId="0" borderId="10" xfId="0" applyNumberFormat="1" applyFont="1" applyFill="1" applyBorder="1" applyAlignment="1">
      <alignment horizontal="left" wrapText="1"/>
    </xf>
    <xf numFmtId="165" fontId="2" fillId="0" borderId="11" xfId="0" applyNumberFormat="1" applyFont="1" applyFill="1" applyBorder="1" applyAlignment="1">
      <alignment horizontal="left" wrapText="1"/>
    </xf>
    <xf numFmtId="165" fontId="2" fillId="0" borderId="12" xfId="0" applyNumberFormat="1" applyFont="1" applyFill="1" applyBorder="1" applyAlignment="1">
      <alignment horizontal="left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right" wrapText="1"/>
    </xf>
    <xf numFmtId="164" fontId="0" fillId="0" borderId="0" xfId="0" applyNumberForma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abSelected="1" zoomScale="55" zoomScaleNormal="55" workbookViewId="0">
      <selection activeCell="L52" sqref="A1:L52"/>
    </sheetView>
  </sheetViews>
  <sheetFormatPr defaultRowHeight="76.5" customHeight="1" x14ac:dyDescent="0.25"/>
  <cols>
    <col min="1" max="1" width="9.140625" style="1" customWidth="1"/>
    <col min="2" max="2" width="58" style="2" customWidth="1"/>
    <col min="3" max="3" width="37.28515625" style="2" customWidth="1"/>
    <col min="4" max="6" width="14.5703125" style="2" customWidth="1"/>
    <col min="7" max="11" width="13.28515625" style="2" customWidth="1"/>
    <col min="12" max="12" width="14.140625" style="13" customWidth="1"/>
    <col min="13" max="13" width="10.140625" style="15" bestFit="1" customWidth="1"/>
    <col min="14" max="14" width="11.85546875" style="2" customWidth="1"/>
    <col min="15" max="15" width="9.140625" style="2"/>
    <col min="16" max="16" width="11.28515625" style="2" customWidth="1"/>
    <col min="17" max="256" width="9.140625" style="2"/>
    <col min="257" max="257" width="9.140625" style="2" customWidth="1"/>
    <col min="258" max="258" width="53" style="2" customWidth="1"/>
    <col min="259" max="259" width="24.5703125" style="2" customWidth="1"/>
    <col min="260" max="262" width="14.5703125" style="2" customWidth="1"/>
    <col min="263" max="267" width="13.28515625" style="2" customWidth="1"/>
    <col min="268" max="268" width="14.140625" style="2" customWidth="1"/>
    <col min="269" max="269" width="10.140625" style="2" bestFit="1" customWidth="1"/>
    <col min="270" max="270" width="11.85546875" style="2" customWidth="1"/>
    <col min="271" max="271" width="9.140625" style="2"/>
    <col min="272" max="272" width="11.28515625" style="2" customWidth="1"/>
    <col min="273" max="512" width="9.140625" style="2"/>
    <col min="513" max="513" width="9.140625" style="2" customWidth="1"/>
    <col min="514" max="514" width="53" style="2" customWidth="1"/>
    <col min="515" max="515" width="24.5703125" style="2" customWidth="1"/>
    <col min="516" max="518" width="14.5703125" style="2" customWidth="1"/>
    <col min="519" max="523" width="13.28515625" style="2" customWidth="1"/>
    <col min="524" max="524" width="14.140625" style="2" customWidth="1"/>
    <col min="525" max="525" width="10.140625" style="2" bestFit="1" customWidth="1"/>
    <col min="526" max="526" width="11.85546875" style="2" customWidth="1"/>
    <col min="527" max="527" width="9.140625" style="2"/>
    <col min="528" max="528" width="11.28515625" style="2" customWidth="1"/>
    <col min="529" max="768" width="9.140625" style="2"/>
    <col min="769" max="769" width="9.140625" style="2" customWidth="1"/>
    <col min="770" max="770" width="53" style="2" customWidth="1"/>
    <col min="771" max="771" width="24.5703125" style="2" customWidth="1"/>
    <col min="772" max="774" width="14.5703125" style="2" customWidth="1"/>
    <col min="775" max="779" width="13.28515625" style="2" customWidth="1"/>
    <col min="780" max="780" width="14.140625" style="2" customWidth="1"/>
    <col min="781" max="781" width="10.140625" style="2" bestFit="1" customWidth="1"/>
    <col min="782" max="782" width="11.85546875" style="2" customWidth="1"/>
    <col min="783" max="783" width="9.140625" style="2"/>
    <col min="784" max="784" width="11.28515625" style="2" customWidth="1"/>
    <col min="785" max="1024" width="9.140625" style="2"/>
    <col min="1025" max="1025" width="9.140625" style="2" customWidth="1"/>
    <col min="1026" max="1026" width="53" style="2" customWidth="1"/>
    <col min="1027" max="1027" width="24.5703125" style="2" customWidth="1"/>
    <col min="1028" max="1030" width="14.5703125" style="2" customWidth="1"/>
    <col min="1031" max="1035" width="13.28515625" style="2" customWidth="1"/>
    <col min="1036" max="1036" width="14.140625" style="2" customWidth="1"/>
    <col min="1037" max="1037" width="10.140625" style="2" bestFit="1" customWidth="1"/>
    <col min="1038" max="1038" width="11.85546875" style="2" customWidth="1"/>
    <col min="1039" max="1039" width="9.140625" style="2"/>
    <col min="1040" max="1040" width="11.28515625" style="2" customWidth="1"/>
    <col min="1041" max="1280" width="9.140625" style="2"/>
    <col min="1281" max="1281" width="9.140625" style="2" customWidth="1"/>
    <col min="1282" max="1282" width="53" style="2" customWidth="1"/>
    <col min="1283" max="1283" width="24.5703125" style="2" customWidth="1"/>
    <col min="1284" max="1286" width="14.5703125" style="2" customWidth="1"/>
    <col min="1287" max="1291" width="13.28515625" style="2" customWidth="1"/>
    <col min="1292" max="1292" width="14.140625" style="2" customWidth="1"/>
    <col min="1293" max="1293" width="10.140625" style="2" bestFit="1" customWidth="1"/>
    <col min="1294" max="1294" width="11.85546875" style="2" customWidth="1"/>
    <col min="1295" max="1295" width="9.140625" style="2"/>
    <col min="1296" max="1296" width="11.28515625" style="2" customWidth="1"/>
    <col min="1297" max="1536" width="9.140625" style="2"/>
    <col min="1537" max="1537" width="9.140625" style="2" customWidth="1"/>
    <col min="1538" max="1538" width="53" style="2" customWidth="1"/>
    <col min="1539" max="1539" width="24.5703125" style="2" customWidth="1"/>
    <col min="1540" max="1542" width="14.5703125" style="2" customWidth="1"/>
    <col min="1543" max="1547" width="13.28515625" style="2" customWidth="1"/>
    <col min="1548" max="1548" width="14.140625" style="2" customWidth="1"/>
    <col min="1549" max="1549" width="10.140625" style="2" bestFit="1" customWidth="1"/>
    <col min="1550" max="1550" width="11.85546875" style="2" customWidth="1"/>
    <col min="1551" max="1551" width="9.140625" style="2"/>
    <col min="1552" max="1552" width="11.28515625" style="2" customWidth="1"/>
    <col min="1553" max="1792" width="9.140625" style="2"/>
    <col min="1793" max="1793" width="9.140625" style="2" customWidth="1"/>
    <col min="1794" max="1794" width="53" style="2" customWidth="1"/>
    <col min="1795" max="1795" width="24.5703125" style="2" customWidth="1"/>
    <col min="1796" max="1798" width="14.5703125" style="2" customWidth="1"/>
    <col min="1799" max="1803" width="13.28515625" style="2" customWidth="1"/>
    <col min="1804" max="1804" width="14.140625" style="2" customWidth="1"/>
    <col min="1805" max="1805" width="10.140625" style="2" bestFit="1" customWidth="1"/>
    <col min="1806" max="1806" width="11.85546875" style="2" customWidth="1"/>
    <col min="1807" max="1807" width="9.140625" style="2"/>
    <col min="1808" max="1808" width="11.28515625" style="2" customWidth="1"/>
    <col min="1809" max="2048" width="9.140625" style="2"/>
    <col min="2049" max="2049" width="9.140625" style="2" customWidth="1"/>
    <col min="2050" max="2050" width="53" style="2" customWidth="1"/>
    <col min="2051" max="2051" width="24.5703125" style="2" customWidth="1"/>
    <col min="2052" max="2054" width="14.5703125" style="2" customWidth="1"/>
    <col min="2055" max="2059" width="13.28515625" style="2" customWidth="1"/>
    <col min="2060" max="2060" width="14.140625" style="2" customWidth="1"/>
    <col min="2061" max="2061" width="10.140625" style="2" bestFit="1" customWidth="1"/>
    <col min="2062" max="2062" width="11.85546875" style="2" customWidth="1"/>
    <col min="2063" max="2063" width="9.140625" style="2"/>
    <col min="2064" max="2064" width="11.28515625" style="2" customWidth="1"/>
    <col min="2065" max="2304" width="9.140625" style="2"/>
    <col min="2305" max="2305" width="9.140625" style="2" customWidth="1"/>
    <col min="2306" max="2306" width="53" style="2" customWidth="1"/>
    <col min="2307" max="2307" width="24.5703125" style="2" customWidth="1"/>
    <col min="2308" max="2310" width="14.5703125" style="2" customWidth="1"/>
    <col min="2311" max="2315" width="13.28515625" style="2" customWidth="1"/>
    <col min="2316" max="2316" width="14.140625" style="2" customWidth="1"/>
    <col min="2317" max="2317" width="10.140625" style="2" bestFit="1" customWidth="1"/>
    <col min="2318" max="2318" width="11.85546875" style="2" customWidth="1"/>
    <col min="2319" max="2319" width="9.140625" style="2"/>
    <col min="2320" max="2320" width="11.28515625" style="2" customWidth="1"/>
    <col min="2321" max="2560" width="9.140625" style="2"/>
    <col min="2561" max="2561" width="9.140625" style="2" customWidth="1"/>
    <col min="2562" max="2562" width="53" style="2" customWidth="1"/>
    <col min="2563" max="2563" width="24.5703125" style="2" customWidth="1"/>
    <col min="2564" max="2566" width="14.5703125" style="2" customWidth="1"/>
    <col min="2567" max="2571" width="13.28515625" style="2" customWidth="1"/>
    <col min="2572" max="2572" width="14.140625" style="2" customWidth="1"/>
    <col min="2573" max="2573" width="10.140625" style="2" bestFit="1" customWidth="1"/>
    <col min="2574" max="2574" width="11.85546875" style="2" customWidth="1"/>
    <col min="2575" max="2575" width="9.140625" style="2"/>
    <col min="2576" max="2576" width="11.28515625" style="2" customWidth="1"/>
    <col min="2577" max="2816" width="9.140625" style="2"/>
    <col min="2817" max="2817" width="9.140625" style="2" customWidth="1"/>
    <col min="2818" max="2818" width="53" style="2" customWidth="1"/>
    <col min="2819" max="2819" width="24.5703125" style="2" customWidth="1"/>
    <col min="2820" max="2822" width="14.5703125" style="2" customWidth="1"/>
    <col min="2823" max="2827" width="13.28515625" style="2" customWidth="1"/>
    <col min="2828" max="2828" width="14.140625" style="2" customWidth="1"/>
    <col min="2829" max="2829" width="10.140625" style="2" bestFit="1" customWidth="1"/>
    <col min="2830" max="2830" width="11.85546875" style="2" customWidth="1"/>
    <col min="2831" max="2831" width="9.140625" style="2"/>
    <col min="2832" max="2832" width="11.28515625" style="2" customWidth="1"/>
    <col min="2833" max="3072" width="9.140625" style="2"/>
    <col min="3073" max="3073" width="9.140625" style="2" customWidth="1"/>
    <col min="3074" max="3074" width="53" style="2" customWidth="1"/>
    <col min="3075" max="3075" width="24.5703125" style="2" customWidth="1"/>
    <col min="3076" max="3078" width="14.5703125" style="2" customWidth="1"/>
    <col min="3079" max="3083" width="13.28515625" style="2" customWidth="1"/>
    <col min="3084" max="3084" width="14.140625" style="2" customWidth="1"/>
    <col min="3085" max="3085" width="10.140625" style="2" bestFit="1" customWidth="1"/>
    <col min="3086" max="3086" width="11.85546875" style="2" customWidth="1"/>
    <col min="3087" max="3087" width="9.140625" style="2"/>
    <col min="3088" max="3088" width="11.28515625" style="2" customWidth="1"/>
    <col min="3089" max="3328" width="9.140625" style="2"/>
    <col min="3329" max="3329" width="9.140625" style="2" customWidth="1"/>
    <col min="3330" max="3330" width="53" style="2" customWidth="1"/>
    <col min="3331" max="3331" width="24.5703125" style="2" customWidth="1"/>
    <col min="3332" max="3334" width="14.5703125" style="2" customWidth="1"/>
    <col min="3335" max="3339" width="13.28515625" style="2" customWidth="1"/>
    <col min="3340" max="3340" width="14.140625" style="2" customWidth="1"/>
    <col min="3341" max="3341" width="10.140625" style="2" bestFit="1" customWidth="1"/>
    <col min="3342" max="3342" width="11.85546875" style="2" customWidth="1"/>
    <col min="3343" max="3343" width="9.140625" style="2"/>
    <col min="3344" max="3344" width="11.28515625" style="2" customWidth="1"/>
    <col min="3345" max="3584" width="9.140625" style="2"/>
    <col min="3585" max="3585" width="9.140625" style="2" customWidth="1"/>
    <col min="3586" max="3586" width="53" style="2" customWidth="1"/>
    <col min="3587" max="3587" width="24.5703125" style="2" customWidth="1"/>
    <col min="3588" max="3590" width="14.5703125" style="2" customWidth="1"/>
    <col min="3591" max="3595" width="13.28515625" style="2" customWidth="1"/>
    <col min="3596" max="3596" width="14.140625" style="2" customWidth="1"/>
    <col min="3597" max="3597" width="10.140625" style="2" bestFit="1" customWidth="1"/>
    <col min="3598" max="3598" width="11.85546875" style="2" customWidth="1"/>
    <col min="3599" max="3599" width="9.140625" style="2"/>
    <col min="3600" max="3600" width="11.28515625" style="2" customWidth="1"/>
    <col min="3601" max="3840" width="9.140625" style="2"/>
    <col min="3841" max="3841" width="9.140625" style="2" customWidth="1"/>
    <col min="3842" max="3842" width="53" style="2" customWidth="1"/>
    <col min="3843" max="3843" width="24.5703125" style="2" customWidth="1"/>
    <col min="3844" max="3846" width="14.5703125" style="2" customWidth="1"/>
    <col min="3847" max="3851" width="13.28515625" style="2" customWidth="1"/>
    <col min="3852" max="3852" width="14.140625" style="2" customWidth="1"/>
    <col min="3853" max="3853" width="10.140625" style="2" bestFit="1" customWidth="1"/>
    <col min="3854" max="3854" width="11.85546875" style="2" customWidth="1"/>
    <col min="3855" max="3855" width="9.140625" style="2"/>
    <col min="3856" max="3856" width="11.28515625" style="2" customWidth="1"/>
    <col min="3857" max="4096" width="9.140625" style="2"/>
    <col min="4097" max="4097" width="9.140625" style="2" customWidth="1"/>
    <col min="4098" max="4098" width="53" style="2" customWidth="1"/>
    <col min="4099" max="4099" width="24.5703125" style="2" customWidth="1"/>
    <col min="4100" max="4102" width="14.5703125" style="2" customWidth="1"/>
    <col min="4103" max="4107" width="13.28515625" style="2" customWidth="1"/>
    <col min="4108" max="4108" width="14.140625" style="2" customWidth="1"/>
    <col min="4109" max="4109" width="10.140625" style="2" bestFit="1" customWidth="1"/>
    <col min="4110" max="4110" width="11.85546875" style="2" customWidth="1"/>
    <col min="4111" max="4111" width="9.140625" style="2"/>
    <col min="4112" max="4112" width="11.28515625" style="2" customWidth="1"/>
    <col min="4113" max="4352" width="9.140625" style="2"/>
    <col min="4353" max="4353" width="9.140625" style="2" customWidth="1"/>
    <col min="4354" max="4354" width="53" style="2" customWidth="1"/>
    <col min="4355" max="4355" width="24.5703125" style="2" customWidth="1"/>
    <col min="4356" max="4358" width="14.5703125" style="2" customWidth="1"/>
    <col min="4359" max="4363" width="13.28515625" style="2" customWidth="1"/>
    <col min="4364" max="4364" width="14.140625" style="2" customWidth="1"/>
    <col min="4365" max="4365" width="10.140625" style="2" bestFit="1" customWidth="1"/>
    <col min="4366" max="4366" width="11.85546875" style="2" customWidth="1"/>
    <col min="4367" max="4367" width="9.140625" style="2"/>
    <col min="4368" max="4368" width="11.28515625" style="2" customWidth="1"/>
    <col min="4369" max="4608" width="9.140625" style="2"/>
    <col min="4609" max="4609" width="9.140625" style="2" customWidth="1"/>
    <col min="4610" max="4610" width="53" style="2" customWidth="1"/>
    <col min="4611" max="4611" width="24.5703125" style="2" customWidth="1"/>
    <col min="4612" max="4614" width="14.5703125" style="2" customWidth="1"/>
    <col min="4615" max="4619" width="13.28515625" style="2" customWidth="1"/>
    <col min="4620" max="4620" width="14.140625" style="2" customWidth="1"/>
    <col min="4621" max="4621" width="10.140625" style="2" bestFit="1" customWidth="1"/>
    <col min="4622" max="4622" width="11.85546875" style="2" customWidth="1"/>
    <col min="4623" max="4623" width="9.140625" style="2"/>
    <col min="4624" max="4624" width="11.28515625" style="2" customWidth="1"/>
    <col min="4625" max="4864" width="9.140625" style="2"/>
    <col min="4865" max="4865" width="9.140625" style="2" customWidth="1"/>
    <col min="4866" max="4866" width="53" style="2" customWidth="1"/>
    <col min="4867" max="4867" width="24.5703125" style="2" customWidth="1"/>
    <col min="4868" max="4870" width="14.5703125" style="2" customWidth="1"/>
    <col min="4871" max="4875" width="13.28515625" style="2" customWidth="1"/>
    <col min="4876" max="4876" width="14.140625" style="2" customWidth="1"/>
    <col min="4877" max="4877" width="10.140625" style="2" bestFit="1" customWidth="1"/>
    <col min="4878" max="4878" width="11.85546875" style="2" customWidth="1"/>
    <col min="4879" max="4879" width="9.140625" style="2"/>
    <col min="4880" max="4880" width="11.28515625" style="2" customWidth="1"/>
    <col min="4881" max="5120" width="9.140625" style="2"/>
    <col min="5121" max="5121" width="9.140625" style="2" customWidth="1"/>
    <col min="5122" max="5122" width="53" style="2" customWidth="1"/>
    <col min="5123" max="5123" width="24.5703125" style="2" customWidth="1"/>
    <col min="5124" max="5126" width="14.5703125" style="2" customWidth="1"/>
    <col min="5127" max="5131" width="13.28515625" style="2" customWidth="1"/>
    <col min="5132" max="5132" width="14.140625" style="2" customWidth="1"/>
    <col min="5133" max="5133" width="10.140625" style="2" bestFit="1" customWidth="1"/>
    <col min="5134" max="5134" width="11.85546875" style="2" customWidth="1"/>
    <col min="5135" max="5135" width="9.140625" style="2"/>
    <col min="5136" max="5136" width="11.28515625" style="2" customWidth="1"/>
    <col min="5137" max="5376" width="9.140625" style="2"/>
    <col min="5377" max="5377" width="9.140625" style="2" customWidth="1"/>
    <col min="5378" max="5378" width="53" style="2" customWidth="1"/>
    <col min="5379" max="5379" width="24.5703125" style="2" customWidth="1"/>
    <col min="5380" max="5382" width="14.5703125" style="2" customWidth="1"/>
    <col min="5383" max="5387" width="13.28515625" style="2" customWidth="1"/>
    <col min="5388" max="5388" width="14.140625" style="2" customWidth="1"/>
    <col min="5389" max="5389" width="10.140625" style="2" bestFit="1" customWidth="1"/>
    <col min="5390" max="5390" width="11.85546875" style="2" customWidth="1"/>
    <col min="5391" max="5391" width="9.140625" style="2"/>
    <col min="5392" max="5392" width="11.28515625" style="2" customWidth="1"/>
    <col min="5393" max="5632" width="9.140625" style="2"/>
    <col min="5633" max="5633" width="9.140625" style="2" customWidth="1"/>
    <col min="5634" max="5634" width="53" style="2" customWidth="1"/>
    <col min="5635" max="5635" width="24.5703125" style="2" customWidth="1"/>
    <col min="5636" max="5638" width="14.5703125" style="2" customWidth="1"/>
    <col min="5639" max="5643" width="13.28515625" style="2" customWidth="1"/>
    <col min="5644" max="5644" width="14.140625" style="2" customWidth="1"/>
    <col min="5645" max="5645" width="10.140625" style="2" bestFit="1" customWidth="1"/>
    <col min="5646" max="5646" width="11.85546875" style="2" customWidth="1"/>
    <col min="5647" max="5647" width="9.140625" style="2"/>
    <col min="5648" max="5648" width="11.28515625" style="2" customWidth="1"/>
    <col min="5649" max="5888" width="9.140625" style="2"/>
    <col min="5889" max="5889" width="9.140625" style="2" customWidth="1"/>
    <col min="5890" max="5890" width="53" style="2" customWidth="1"/>
    <col min="5891" max="5891" width="24.5703125" style="2" customWidth="1"/>
    <col min="5892" max="5894" width="14.5703125" style="2" customWidth="1"/>
    <col min="5895" max="5899" width="13.28515625" style="2" customWidth="1"/>
    <col min="5900" max="5900" width="14.140625" style="2" customWidth="1"/>
    <col min="5901" max="5901" width="10.140625" style="2" bestFit="1" customWidth="1"/>
    <col min="5902" max="5902" width="11.85546875" style="2" customWidth="1"/>
    <col min="5903" max="5903" width="9.140625" style="2"/>
    <col min="5904" max="5904" width="11.28515625" style="2" customWidth="1"/>
    <col min="5905" max="6144" width="9.140625" style="2"/>
    <col min="6145" max="6145" width="9.140625" style="2" customWidth="1"/>
    <col min="6146" max="6146" width="53" style="2" customWidth="1"/>
    <col min="6147" max="6147" width="24.5703125" style="2" customWidth="1"/>
    <col min="6148" max="6150" width="14.5703125" style="2" customWidth="1"/>
    <col min="6151" max="6155" width="13.28515625" style="2" customWidth="1"/>
    <col min="6156" max="6156" width="14.140625" style="2" customWidth="1"/>
    <col min="6157" max="6157" width="10.140625" style="2" bestFit="1" customWidth="1"/>
    <col min="6158" max="6158" width="11.85546875" style="2" customWidth="1"/>
    <col min="6159" max="6159" width="9.140625" style="2"/>
    <col min="6160" max="6160" width="11.28515625" style="2" customWidth="1"/>
    <col min="6161" max="6400" width="9.140625" style="2"/>
    <col min="6401" max="6401" width="9.140625" style="2" customWidth="1"/>
    <col min="6402" max="6402" width="53" style="2" customWidth="1"/>
    <col min="6403" max="6403" width="24.5703125" style="2" customWidth="1"/>
    <col min="6404" max="6406" width="14.5703125" style="2" customWidth="1"/>
    <col min="6407" max="6411" width="13.28515625" style="2" customWidth="1"/>
    <col min="6412" max="6412" width="14.140625" style="2" customWidth="1"/>
    <col min="6413" max="6413" width="10.140625" style="2" bestFit="1" customWidth="1"/>
    <col min="6414" max="6414" width="11.85546875" style="2" customWidth="1"/>
    <col min="6415" max="6415" width="9.140625" style="2"/>
    <col min="6416" max="6416" width="11.28515625" style="2" customWidth="1"/>
    <col min="6417" max="6656" width="9.140625" style="2"/>
    <col min="6657" max="6657" width="9.140625" style="2" customWidth="1"/>
    <col min="6658" max="6658" width="53" style="2" customWidth="1"/>
    <col min="6659" max="6659" width="24.5703125" style="2" customWidth="1"/>
    <col min="6660" max="6662" width="14.5703125" style="2" customWidth="1"/>
    <col min="6663" max="6667" width="13.28515625" style="2" customWidth="1"/>
    <col min="6668" max="6668" width="14.140625" style="2" customWidth="1"/>
    <col min="6669" max="6669" width="10.140625" style="2" bestFit="1" customWidth="1"/>
    <col min="6670" max="6670" width="11.85546875" style="2" customWidth="1"/>
    <col min="6671" max="6671" width="9.140625" style="2"/>
    <col min="6672" max="6672" width="11.28515625" style="2" customWidth="1"/>
    <col min="6673" max="6912" width="9.140625" style="2"/>
    <col min="6913" max="6913" width="9.140625" style="2" customWidth="1"/>
    <col min="6914" max="6914" width="53" style="2" customWidth="1"/>
    <col min="6915" max="6915" width="24.5703125" style="2" customWidth="1"/>
    <col min="6916" max="6918" width="14.5703125" style="2" customWidth="1"/>
    <col min="6919" max="6923" width="13.28515625" style="2" customWidth="1"/>
    <col min="6924" max="6924" width="14.140625" style="2" customWidth="1"/>
    <col min="6925" max="6925" width="10.140625" style="2" bestFit="1" customWidth="1"/>
    <col min="6926" max="6926" width="11.85546875" style="2" customWidth="1"/>
    <col min="6927" max="6927" width="9.140625" style="2"/>
    <col min="6928" max="6928" width="11.28515625" style="2" customWidth="1"/>
    <col min="6929" max="7168" width="9.140625" style="2"/>
    <col min="7169" max="7169" width="9.140625" style="2" customWidth="1"/>
    <col min="7170" max="7170" width="53" style="2" customWidth="1"/>
    <col min="7171" max="7171" width="24.5703125" style="2" customWidth="1"/>
    <col min="7172" max="7174" width="14.5703125" style="2" customWidth="1"/>
    <col min="7175" max="7179" width="13.28515625" style="2" customWidth="1"/>
    <col min="7180" max="7180" width="14.140625" style="2" customWidth="1"/>
    <col min="7181" max="7181" width="10.140625" style="2" bestFit="1" customWidth="1"/>
    <col min="7182" max="7182" width="11.85546875" style="2" customWidth="1"/>
    <col min="7183" max="7183" width="9.140625" style="2"/>
    <col min="7184" max="7184" width="11.28515625" style="2" customWidth="1"/>
    <col min="7185" max="7424" width="9.140625" style="2"/>
    <col min="7425" max="7425" width="9.140625" style="2" customWidth="1"/>
    <col min="7426" max="7426" width="53" style="2" customWidth="1"/>
    <col min="7427" max="7427" width="24.5703125" style="2" customWidth="1"/>
    <col min="7428" max="7430" width="14.5703125" style="2" customWidth="1"/>
    <col min="7431" max="7435" width="13.28515625" style="2" customWidth="1"/>
    <col min="7436" max="7436" width="14.140625" style="2" customWidth="1"/>
    <col min="7437" max="7437" width="10.140625" style="2" bestFit="1" customWidth="1"/>
    <col min="7438" max="7438" width="11.85546875" style="2" customWidth="1"/>
    <col min="7439" max="7439" width="9.140625" style="2"/>
    <col min="7440" max="7440" width="11.28515625" style="2" customWidth="1"/>
    <col min="7441" max="7680" width="9.140625" style="2"/>
    <col min="7681" max="7681" width="9.140625" style="2" customWidth="1"/>
    <col min="7682" max="7682" width="53" style="2" customWidth="1"/>
    <col min="7683" max="7683" width="24.5703125" style="2" customWidth="1"/>
    <col min="7684" max="7686" width="14.5703125" style="2" customWidth="1"/>
    <col min="7687" max="7691" width="13.28515625" style="2" customWidth="1"/>
    <col min="7692" max="7692" width="14.140625" style="2" customWidth="1"/>
    <col min="7693" max="7693" width="10.140625" style="2" bestFit="1" customWidth="1"/>
    <col min="7694" max="7694" width="11.85546875" style="2" customWidth="1"/>
    <col min="7695" max="7695" width="9.140625" style="2"/>
    <col min="7696" max="7696" width="11.28515625" style="2" customWidth="1"/>
    <col min="7697" max="7936" width="9.140625" style="2"/>
    <col min="7937" max="7937" width="9.140625" style="2" customWidth="1"/>
    <col min="7938" max="7938" width="53" style="2" customWidth="1"/>
    <col min="7939" max="7939" width="24.5703125" style="2" customWidth="1"/>
    <col min="7940" max="7942" width="14.5703125" style="2" customWidth="1"/>
    <col min="7943" max="7947" width="13.28515625" style="2" customWidth="1"/>
    <col min="7948" max="7948" width="14.140625" style="2" customWidth="1"/>
    <col min="7949" max="7949" width="10.140625" style="2" bestFit="1" customWidth="1"/>
    <col min="7950" max="7950" width="11.85546875" style="2" customWidth="1"/>
    <col min="7951" max="7951" width="9.140625" style="2"/>
    <col min="7952" max="7952" width="11.28515625" style="2" customWidth="1"/>
    <col min="7953" max="8192" width="9.140625" style="2"/>
    <col min="8193" max="8193" width="9.140625" style="2" customWidth="1"/>
    <col min="8194" max="8194" width="53" style="2" customWidth="1"/>
    <col min="8195" max="8195" width="24.5703125" style="2" customWidth="1"/>
    <col min="8196" max="8198" width="14.5703125" style="2" customWidth="1"/>
    <col min="8199" max="8203" width="13.28515625" style="2" customWidth="1"/>
    <col min="8204" max="8204" width="14.140625" style="2" customWidth="1"/>
    <col min="8205" max="8205" width="10.140625" style="2" bestFit="1" customWidth="1"/>
    <col min="8206" max="8206" width="11.85546875" style="2" customWidth="1"/>
    <col min="8207" max="8207" width="9.140625" style="2"/>
    <col min="8208" max="8208" width="11.28515625" style="2" customWidth="1"/>
    <col min="8209" max="8448" width="9.140625" style="2"/>
    <col min="8449" max="8449" width="9.140625" style="2" customWidth="1"/>
    <col min="8450" max="8450" width="53" style="2" customWidth="1"/>
    <col min="8451" max="8451" width="24.5703125" style="2" customWidth="1"/>
    <col min="8452" max="8454" width="14.5703125" style="2" customWidth="1"/>
    <col min="8455" max="8459" width="13.28515625" style="2" customWidth="1"/>
    <col min="8460" max="8460" width="14.140625" style="2" customWidth="1"/>
    <col min="8461" max="8461" width="10.140625" style="2" bestFit="1" customWidth="1"/>
    <col min="8462" max="8462" width="11.85546875" style="2" customWidth="1"/>
    <col min="8463" max="8463" width="9.140625" style="2"/>
    <col min="8464" max="8464" width="11.28515625" style="2" customWidth="1"/>
    <col min="8465" max="8704" width="9.140625" style="2"/>
    <col min="8705" max="8705" width="9.140625" style="2" customWidth="1"/>
    <col min="8706" max="8706" width="53" style="2" customWidth="1"/>
    <col min="8707" max="8707" width="24.5703125" style="2" customWidth="1"/>
    <col min="8708" max="8710" width="14.5703125" style="2" customWidth="1"/>
    <col min="8711" max="8715" width="13.28515625" style="2" customWidth="1"/>
    <col min="8716" max="8716" width="14.140625" style="2" customWidth="1"/>
    <col min="8717" max="8717" width="10.140625" style="2" bestFit="1" customWidth="1"/>
    <col min="8718" max="8718" width="11.85546875" style="2" customWidth="1"/>
    <col min="8719" max="8719" width="9.140625" style="2"/>
    <col min="8720" max="8720" width="11.28515625" style="2" customWidth="1"/>
    <col min="8721" max="8960" width="9.140625" style="2"/>
    <col min="8961" max="8961" width="9.140625" style="2" customWidth="1"/>
    <col min="8962" max="8962" width="53" style="2" customWidth="1"/>
    <col min="8963" max="8963" width="24.5703125" style="2" customWidth="1"/>
    <col min="8964" max="8966" width="14.5703125" style="2" customWidth="1"/>
    <col min="8967" max="8971" width="13.28515625" style="2" customWidth="1"/>
    <col min="8972" max="8972" width="14.140625" style="2" customWidth="1"/>
    <col min="8973" max="8973" width="10.140625" style="2" bestFit="1" customWidth="1"/>
    <col min="8974" max="8974" width="11.85546875" style="2" customWidth="1"/>
    <col min="8975" max="8975" width="9.140625" style="2"/>
    <col min="8976" max="8976" width="11.28515625" style="2" customWidth="1"/>
    <col min="8977" max="9216" width="9.140625" style="2"/>
    <col min="9217" max="9217" width="9.140625" style="2" customWidth="1"/>
    <col min="9218" max="9218" width="53" style="2" customWidth="1"/>
    <col min="9219" max="9219" width="24.5703125" style="2" customWidth="1"/>
    <col min="9220" max="9222" width="14.5703125" style="2" customWidth="1"/>
    <col min="9223" max="9227" width="13.28515625" style="2" customWidth="1"/>
    <col min="9228" max="9228" width="14.140625" style="2" customWidth="1"/>
    <col min="9229" max="9229" width="10.140625" style="2" bestFit="1" customWidth="1"/>
    <col min="9230" max="9230" width="11.85546875" style="2" customWidth="1"/>
    <col min="9231" max="9231" width="9.140625" style="2"/>
    <col min="9232" max="9232" width="11.28515625" style="2" customWidth="1"/>
    <col min="9233" max="9472" width="9.140625" style="2"/>
    <col min="9473" max="9473" width="9.140625" style="2" customWidth="1"/>
    <col min="9474" max="9474" width="53" style="2" customWidth="1"/>
    <col min="9475" max="9475" width="24.5703125" style="2" customWidth="1"/>
    <col min="9476" max="9478" width="14.5703125" style="2" customWidth="1"/>
    <col min="9479" max="9483" width="13.28515625" style="2" customWidth="1"/>
    <col min="9484" max="9484" width="14.140625" style="2" customWidth="1"/>
    <col min="9485" max="9485" width="10.140625" style="2" bestFit="1" customWidth="1"/>
    <col min="9486" max="9486" width="11.85546875" style="2" customWidth="1"/>
    <col min="9487" max="9487" width="9.140625" style="2"/>
    <col min="9488" max="9488" width="11.28515625" style="2" customWidth="1"/>
    <col min="9489" max="9728" width="9.140625" style="2"/>
    <col min="9729" max="9729" width="9.140625" style="2" customWidth="1"/>
    <col min="9730" max="9730" width="53" style="2" customWidth="1"/>
    <col min="9731" max="9731" width="24.5703125" style="2" customWidth="1"/>
    <col min="9732" max="9734" width="14.5703125" style="2" customWidth="1"/>
    <col min="9735" max="9739" width="13.28515625" style="2" customWidth="1"/>
    <col min="9740" max="9740" width="14.140625" style="2" customWidth="1"/>
    <col min="9741" max="9741" width="10.140625" style="2" bestFit="1" customWidth="1"/>
    <col min="9742" max="9742" width="11.85546875" style="2" customWidth="1"/>
    <col min="9743" max="9743" width="9.140625" style="2"/>
    <col min="9744" max="9744" width="11.28515625" style="2" customWidth="1"/>
    <col min="9745" max="9984" width="9.140625" style="2"/>
    <col min="9985" max="9985" width="9.140625" style="2" customWidth="1"/>
    <col min="9986" max="9986" width="53" style="2" customWidth="1"/>
    <col min="9987" max="9987" width="24.5703125" style="2" customWidth="1"/>
    <col min="9988" max="9990" width="14.5703125" style="2" customWidth="1"/>
    <col min="9991" max="9995" width="13.28515625" style="2" customWidth="1"/>
    <col min="9996" max="9996" width="14.140625" style="2" customWidth="1"/>
    <col min="9997" max="9997" width="10.140625" style="2" bestFit="1" customWidth="1"/>
    <col min="9998" max="9998" width="11.85546875" style="2" customWidth="1"/>
    <col min="9999" max="9999" width="9.140625" style="2"/>
    <col min="10000" max="10000" width="11.28515625" style="2" customWidth="1"/>
    <col min="10001" max="10240" width="9.140625" style="2"/>
    <col min="10241" max="10241" width="9.140625" style="2" customWidth="1"/>
    <col min="10242" max="10242" width="53" style="2" customWidth="1"/>
    <col min="10243" max="10243" width="24.5703125" style="2" customWidth="1"/>
    <col min="10244" max="10246" width="14.5703125" style="2" customWidth="1"/>
    <col min="10247" max="10251" width="13.28515625" style="2" customWidth="1"/>
    <col min="10252" max="10252" width="14.140625" style="2" customWidth="1"/>
    <col min="10253" max="10253" width="10.140625" style="2" bestFit="1" customWidth="1"/>
    <col min="10254" max="10254" width="11.85546875" style="2" customWidth="1"/>
    <col min="10255" max="10255" width="9.140625" style="2"/>
    <col min="10256" max="10256" width="11.28515625" style="2" customWidth="1"/>
    <col min="10257" max="10496" width="9.140625" style="2"/>
    <col min="10497" max="10497" width="9.140625" style="2" customWidth="1"/>
    <col min="10498" max="10498" width="53" style="2" customWidth="1"/>
    <col min="10499" max="10499" width="24.5703125" style="2" customWidth="1"/>
    <col min="10500" max="10502" width="14.5703125" style="2" customWidth="1"/>
    <col min="10503" max="10507" width="13.28515625" style="2" customWidth="1"/>
    <col min="10508" max="10508" width="14.140625" style="2" customWidth="1"/>
    <col min="10509" max="10509" width="10.140625" style="2" bestFit="1" customWidth="1"/>
    <col min="10510" max="10510" width="11.85546875" style="2" customWidth="1"/>
    <col min="10511" max="10511" width="9.140625" style="2"/>
    <col min="10512" max="10512" width="11.28515625" style="2" customWidth="1"/>
    <col min="10513" max="10752" width="9.140625" style="2"/>
    <col min="10753" max="10753" width="9.140625" style="2" customWidth="1"/>
    <col min="10754" max="10754" width="53" style="2" customWidth="1"/>
    <col min="10755" max="10755" width="24.5703125" style="2" customWidth="1"/>
    <col min="10756" max="10758" width="14.5703125" style="2" customWidth="1"/>
    <col min="10759" max="10763" width="13.28515625" style="2" customWidth="1"/>
    <col min="10764" max="10764" width="14.140625" style="2" customWidth="1"/>
    <col min="10765" max="10765" width="10.140625" style="2" bestFit="1" customWidth="1"/>
    <col min="10766" max="10766" width="11.85546875" style="2" customWidth="1"/>
    <col min="10767" max="10767" width="9.140625" style="2"/>
    <col min="10768" max="10768" width="11.28515625" style="2" customWidth="1"/>
    <col min="10769" max="11008" width="9.140625" style="2"/>
    <col min="11009" max="11009" width="9.140625" style="2" customWidth="1"/>
    <col min="11010" max="11010" width="53" style="2" customWidth="1"/>
    <col min="11011" max="11011" width="24.5703125" style="2" customWidth="1"/>
    <col min="11012" max="11014" width="14.5703125" style="2" customWidth="1"/>
    <col min="11015" max="11019" width="13.28515625" style="2" customWidth="1"/>
    <col min="11020" max="11020" width="14.140625" style="2" customWidth="1"/>
    <col min="11021" max="11021" width="10.140625" style="2" bestFit="1" customWidth="1"/>
    <col min="11022" max="11022" width="11.85546875" style="2" customWidth="1"/>
    <col min="11023" max="11023" width="9.140625" style="2"/>
    <col min="11024" max="11024" width="11.28515625" style="2" customWidth="1"/>
    <col min="11025" max="11264" width="9.140625" style="2"/>
    <col min="11265" max="11265" width="9.140625" style="2" customWidth="1"/>
    <col min="11266" max="11266" width="53" style="2" customWidth="1"/>
    <col min="11267" max="11267" width="24.5703125" style="2" customWidth="1"/>
    <col min="11268" max="11270" width="14.5703125" style="2" customWidth="1"/>
    <col min="11271" max="11275" width="13.28515625" style="2" customWidth="1"/>
    <col min="11276" max="11276" width="14.140625" style="2" customWidth="1"/>
    <col min="11277" max="11277" width="10.140625" style="2" bestFit="1" customWidth="1"/>
    <col min="11278" max="11278" width="11.85546875" style="2" customWidth="1"/>
    <col min="11279" max="11279" width="9.140625" style="2"/>
    <col min="11280" max="11280" width="11.28515625" style="2" customWidth="1"/>
    <col min="11281" max="11520" width="9.140625" style="2"/>
    <col min="11521" max="11521" width="9.140625" style="2" customWidth="1"/>
    <col min="11522" max="11522" width="53" style="2" customWidth="1"/>
    <col min="11523" max="11523" width="24.5703125" style="2" customWidth="1"/>
    <col min="11524" max="11526" width="14.5703125" style="2" customWidth="1"/>
    <col min="11527" max="11531" width="13.28515625" style="2" customWidth="1"/>
    <col min="11532" max="11532" width="14.140625" style="2" customWidth="1"/>
    <col min="11533" max="11533" width="10.140625" style="2" bestFit="1" customWidth="1"/>
    <col min="11534" max="11534" width="11.85546875" style="2" customWidth="1"/>
    <col min="11535" max="11535" width="9.140625" style="2"/>
    <col min="11536" max="11536" width="11.28515625" style="2" customWidth="1"/>
    <col min="11537" max="11776" width="9.140625" style="2"/>
    <col min="11777" max="11777" width="9.140625" style="2" customWidth="1"/>
    <col min="11778" max="11778" width="53" style="2" customWidth="1"/>
    <col min="11779" max="11779" width="24.5703125" style="2" customWidth="1"/>
    <col min="11780" max="11782" width="14.5703125" style="2" customWidth="1"/>
    <col min="11783" max="11787" width="13.28515625" style="2" customWidth="1"/>
    <col min="11788" max="11788" width="14.140625" style="2" customWidth="1"/>
    <col min="11789" max="11789" width="10.140625" style="2" bestFit="1" customWidth="1"/>
    <col min="11790" max="11790" width="11.85546875" style="2" customWidth="1"/>
    <col min="11791" max="11791" width="9.140625" style="2"/>
    <col min="11792" max="11792" width="11.28515625" style="2" customWidth="1"/>
    <col min="11793" max="12032" width="9.140625" style="2"/>
    <col min="12033" max="12033" width="9.140625" style="2" customWidth="1"/>
    <col min="12034" max="12034" width="53" style="2" customWidth="1"/>
    <col min="12035" max="12035" width="24.5703125" style="2" customWidth="1"/>
    <col min="12036" max="12038" width="14.5703125" style="2" customWidth="1"/>
    <col min="12039" max="12043" width="13.28515625" style="2" customWidth="1"/>
    <col min="12044" max="12044" width="14.140625" style="2" customWidth="1"/>
    <col min="12045" max="12045" width="10.140625" style="2" bestFit="1" customWidth="1"/>
    <col min="12046" max="12046" width="11.85546875" style="2" customWidth="1"/>
    <col min="12047" max="12047" width="9.140625" style="2"/>
    <col min="12048" max="12048" width="11.28515625" style="2" customWidth="1"/>
    <col min="12049" max="12288" width="9.140625" style="2"/>
    <col min="12289" max="12289" width="9.140625" style="2" customWidth="1"/>
    <col min="12290" max="12290" width="53" style="2" customWidth="1"/>
    <col min="12291" max="12291" width="24.5703125" style="2" customWidth="1"/>
    <col min="12292" max="12294" width="14.5703125" style="2" customWidth="1"/>
    <col min="12295" max="12299" width="13.28515625" style="2" customWidth="1"/>
    <col min="12300" max="12300" width="14.140625" style="2" customWidth="1"/>
    <col min="12301" max="12301" width="10.140625" style="2" bestFit="1" customWidth="1"/>
    <col min="12302" max="12302" width="11.85546875" style="2" customWidth="1"/>
    <col min="12303" max="12303" width="9.140625" style="2"/>
    <col min="12304" max="12304" width="11.28515625" style="2" customWidth="1"/>
    <col min="12305" max="12544" width="9.140625" style="2"/>
    <col min="12545" max="12545" width="9.140625" style="2" customWidth="1"/>
    <col min="12546" max="12546" width="53" style="2" customWidth="1"/>
    <col min="12547" max="12547" width="24.5703125" style="2" customWidth="1"/>
    <col min="12548" max="12550" width="14.5703125" style="2" customWidth="1"/>
    <col min="12551" max="12555" width="13.28515625" style="2" customWidth="1"/>
    <col min="12556" max="12556" width="14.140625" style="2" customWidth="1"/>
    <col min="12557" max="12557" width="10.140625" style="2" bestFit="1" customWidth="1"/>
    <col min="12558" max="12558" width="11.85546875" style="2" customWidth="1"/>
    <col min="12559" max="12559" width="9.140625" style="2"/>
    <col min="12560" max="12560" width="11.28515625" style="2" customWidth="1"/>
    <col min="12561" max="12800" width="9.140625" style="2"/>
    <col min="12801" max="12801" width="9.140625" style="2" customWidth="1"/>
    <col min="12802" max="12802" width="53" style="2" customWidth="1"/>
    <col min="12803" max="12803" width="24.5703125" style="2" customWidth="1"/>
    <col min="12804" max="12806" width="14.5703125" style="2" customWidth="1"/>
    <col min="12807" max="12811" width="13.28515625" style="2" customWidth="1"/>
    <col min="12812" max="12812" width="14.140625" style="2" customWidth="1"/>
    <col min="12813" max="12813" width="10.140625" style="2" bestFit="1" customWidth="1"/>
    <col min="12814" max="12814" width="11.85546875" style="2" customWidth="1"/>
    <col min="12815" max="12815" width="9.140625" style="2"/>
    <col min="12816" max="12816" width="11.28515625" style="2" customWidth="1"/>
    <col min="12817" max="13056" width="9.140625" style="2"/>
    <col min="13057" max="13057" width="9.140625" style="2" customWidth="1"/>
    <col min="13058" max="13058" width="53" style="2" customWidth="1"/>
    <col min="13059" max="13059" width="24.5703125" style="2" customWidth="1"/>
    <col min="13060" max="13062" width="14.5703125" style="2" customWidth="1"/>
    <col min="13063" max="13067" width="13.28515625" style="2" customWidth="1"/>
    <col min="13068" max="13068" width="14.140625" style="2" customWidth="1"/>
    <col min="13069" max="13069" width="10.140625" style="2" bestFit="1" customWidth="1"/>
    <col min="13070" max="13070" width="11.85546875" style="2" customWidth="1"/>
    <col min="13071" max="13071" width="9.140625" style="2"/>
    <col min="13072" max="13072" width="11.28515625" style="2" customWidth="1"/>
    <col min="13073" max="13312" width="9.140625" style="2"/>
    <col min="13313" max="13313" width="9.140625" style="2" customWidth="1"/>
    <col min="13314" max="13314" width="53" style="2" customWidth="1"/>
    <col min="13315" max="13315" width="24.5703125" style="2" customWidth="1"/>
    <col min="13316" max="13318" width="14.5703125" style="2" customWidth="1"/>
    <col min="13319" max="13323" width="13.28515625" style="2" customWidth="1"/>
    <col min="13324" max="13324" width="14.140625" style="2" customWidth="1"/>
    <col min="13325" max="13325" width="10.140625" style="2" bestFit="1" customWidth="1"/>
    <col min="13326" max="13326" width="11.85546875" style="2" customWidth="1"/>
    <col min="13327" max="13327" width="9.140625" style="2"/>
    <col min="13328" max="13328" width="11.28515625" style="2" customWidth="1"/>
    <col min="13329" max="13568" width="9.140625" style="2"/>
    <col min="13569" max="13569" width="9.140625" style="2" customWidth="1"/>
    <col min="13570" max="13570" width="53" style="2" customWidth="1"/>
    <col min="13571" max="13571" width="24.5703125" style="2" customWidth="1"/>
    <col min="13572" max="13574" width="14.5703125" style="2" customWidth="1"/>
    <col min="13575" max="13579" width="13.28515625" style="2" customWidth="1"/>
    <col min="13580" max="13580" width="14.140625" style="2" customWidth="1"/>
    <col min="13581" max="13581" width="10.140625" style="2" bestFit="1" customWidth="1"/>
    <col min="13582" max="13582" width="11.85546875" style="2" customWidth="1"/>
    <col min="13583" max="13583" width="9.140625" style="2"/>
    <col min="13584" max="13584" width="11.28515625" style="2" customWidth="1"/>
    <col min="13585" max="13824" width="9.140625" style="2"/>
    <col min="13825" max="13825" width="9.140625" style="2" customWidth="1"/>
    <col min="13826" max="13826" width="53" style="2" customWidth="1"/>
    <col min="13827" max="13827" width="24.5703125" style="2" customWidth="1"/>
    <col min="13828" max="13830" width="14.5703125" style="2" customWidth="1"/>
    <col min="13831" max="13835" width="13.28515625" style="2" customWidth="1"/>
    <col min="13836" max="13836" width="14.140625" style="2" customWidth="1"/>
    <col min="13837" max="13837" width="10.140625" style="2" bestFit="1" customWidth="1"/>
    <col min="13838" max="13838" width="11.85546875" style="2" customWidth="1"/>
    <col min="13839" max="13839" width="9.140625" style="2"/>
    <col min="13840" max="13840" width="11.28515625" style="2" customWidth="1"/>
    <col min="13841" max="14080" width="9.140625" style="2"/>
    <col min="14081" max="14081" width="9.140625" style="2" customWidth="1"/>
    <col min="14082" max="14082" width="53" style="2" customWidth="1"/>
    <col min="14083" max="14083" width="24.5703125" style="2" customWidth="1"/>
    <col min="14084" max="14086" width="14.5703125" style="2" customWidth="1"/>
    <col min="14087" max="14091" width="13.28515625" style="2" customWidth="1"/>
    <col min="14092" max="14092" width="14.140625" style="2" customWidth="1"/>
    <col min="14093" max="14093" width="10.140625" style="2" bestFit="1" customWidth="1"/>
    <col min="14094" max="14094" width="11.85546875" style="2" customWidth="1"/>
    <col min="14095" max="14095" width="9.140625" style="2"/>
    <col min="14096" max="14096" width="11.28515625" style="2" customWidth="1"/>
    <col min="14097" max="14336" width="9.140625" style="2"/>
    <col min="14337" max="14337" width="9.140625" style="2" customWidth="1"/>
    <col min="14338" max="14338" width="53" style="2" customWidth="1"/>
    <col min="14339" max="14339" width="24.5703125" style="2" customWidth="1"/>
    <col min="14340" max="14342" width="14.5703125" style="2" customWidth="1"/>
    <col min="14343" max="14347" width="13.28515625" style="2" customWidth="1"/>
    <col min="14348" max="14348" width="14.140625" style="2" customWidth="1"/>
    <col min="14349" max="14349" width="10.140625" style="2" bestFit="1" customWidth="1"/>
    <col min="14350" max="14350" width="11.85546875" style="2" customWidth="1"/>
    <col min="14351" max="14351" width="9.140625" style="2"/>
    <col min="14352" max="14352" width="11.28515625" style="2" customWidth="1"/>
    <col min="14353" max="14592" width="9.140625" style="2"/>
    <col min="14593" max="14593" width="9.140625" style="2" customWidth="1"/>
    <col min="14594" max="14594" width="53" style="2" customWidth="1"/>
    <col min="14595" max="14595" width="24.5703125" style="2" customWidth="1"/>
    <col min="14596" max="14598" width="14.5703125" style="2" customWidth="1"/>
    <col min="14599" max="14603" width="13.28515625" style="2" customWidth="1"/>
    <col min="14604" max="14604" width="14.140625" style="2" customWidth="1"/>
    <col min="14605" max="14605" width="10.140625" style="2" bestFit="1" customWidth="1"/>
    <col min="14606" max="14606" width="11.85546875" style="2" customWidth="1"/>
    <col min="14607" max="14607" width="9.140625" style="2"/>
    <col min="14608" max="14608" width="11.28515625" style="2" customWidth="1"/>
    <col min="14609" max="14848" width="9.140625" style="2"/>
    <col min="14849" max="14849" width="9.140625" style="2" customWidth="1"/>
    <col min="14850" max="14850" width="53" style="2" customWidth="1"/>
    <col min="14851" max="14851" width="24.5703125" style="2" customWidth="1"/>
    <col min="14852" max="14854" width="14.5703125" style="2" customWidth="1"/>
    <col min="14855" max="14859" width="13.28515625" style="2" customWidth="1"/>
    <col min="14860" max="14860" width="14.140625" style="2" customWidth="1"/>
    <col min="14861" max="14861" width="10.140625" style="2" bestFit="1" customWidth="1"/>
    <col min="14862" max="14862" width="11.85546875" style="2" customWidth="1"/>
    <col min="14863" max="14863" width="9.140625" style="2"/>
    <col min="14864" max="14864" width="11.28515625" style="2" customWidth="1"/>
    <col min="14865" max="15104" width="9.140625" style="2"/>
    <col min="15105" max="15105" width="9.140625" style="2" customWidth="1"/>
    <col min="15106" max="15106" width="53" style="2" customWidth="1"/>
    <col min="15107" max="15107" width="24.5703125" style="2" customWidth="1"/>
    <col min="15108" max="15110" width="14.5703125" style="2" customWidth="1"/>
    <col min="15111" max="15115" width="13.28515625" style="2" customWidth="1"/>
    <col min="15116" max="15116" width="14.140625" style="2" customWidth="1"/>
    <col min="15117" max="15117" width="10.140625" style="2" bestFit="1" customWidth="1"/>
    <col min="15118" max="15118" width="11.85546875" style="2" customWidth="1"/>
    <col min="15119" max="15119" width="9.140625" style="2"/>
    <col min="15120" max="15120" width="11.28515625" style="2" customWidth="1"/>
    <col min="15121" max="15360" width="9.140625" style="2"/>
    <col min="15361" max="15361" width="9.140625" style="2" customWidth="1"/>
    <col min="15362" max="15362" width="53" style="2" customWidth="1"/>
    <col min="15363" max="15363" width="24.5703125" style="2" customWidth="1"/>
    <col min="15364" max="15366" width="14.5703125" style="2" customWidth="1"/>
    <col min="15367" max="15371" width="13.28515625" style="2" customWidth="1"/>
    <col min="15372" max="15372" width="14.140625" style="2" customWidth="1"/>
    <col min="15373" max="15373" width="10.140625" style="2" bestFit="1" customWidth="1"/>
    <col min="15374" max="15374" width="11.85546875" style="2" customWidth="1"/>
    <col min="15375" max="15375" width="9.140625" style="2"/>
    <col min="15376" max="15376" width="11.28515625" style="2" customWidth="1"/>
    <col min="15377" max="15616" width="9.140625" style="2"/>
    <col min="15617" max="15617" width="9.140625" style="2" customWidth="1"/>
    <col min="15618" max="15618" width="53" style="2" customWidth="1"/>
    <col min="15619" max="15619" width="24.5703125" style="2" customWidth="1"/>
    <col min="15620" max="15622" width="14.5703125" style="2" customWidth="1"/>
    <col min="15623" max="15627" width="13.28515625" style="2" customWidth="1"/>
    <col min="15628" max="15628" width="14.140625" style="2" customWidth="1"/>
    <col min="15629" max="15629" width="10.140625" style="2" bestFit="1" customWidth="1"/>
    <col min="15630" max="15630" width="11.85546875" style="2" customWidth="1"/>
    <col min="15631" max="15631" width="9.140625" style="2"/>
    <col min="15632" max="15632" width="11.28515625" style="2" customWidth="1"/>
    <col min="15633" max="15872" width="9.140625" style="2"/>
    <col min="15873" max="15873" width="9.140625" style="2" customWidth="1"/>
    <col min="15874" max="15874" width="53" style="2" customWidth="1"/>
    <col min="15875" max="15875" width="24.5703125" style="2" customWidth="1"/>
    <col min="15876" max="15878" width="14.5703125" style="2" customWidth="1"/>
    <col min="15879" max="15883" width="13.28515625" style="2" customWidth="1"/>
    <col min="15884" max="15884" width="14.140625" style="2" customWidth="1"/>
    <col min="15885" max="15885" width="10.140625" style="2" bestFit="1" customWidth="1"/>
    <col min="15886" max="15886" width="11.85546875" style="2" customWidth="1"/>
    <col min="15887" max="15887" width="9.140625" style="2"/>
    <col min="15888" max="15888" width="11.28515625" style="2" customWidth="1"/>
    <col min="15889" max="16128" width="9.140625" style="2"/>
    <col min="16129" max="16129" width="9.140625" style="2" customWidth="1"/>
    <col min="16130" max="16130" width="53" style="2" customWidth="1"/>
    <col min="16131" max="16131" width="24.5703125" style="2" customWidth="1"/>
    <col min="16132" max="16134" width="14.5703125" style="2" customWidth="1"/>
    <col min="16135" max="16139" width="13.28515625" style="2" customWidth="1"/>
    <col min="16140" max="16140" width="14.140625" style="2" customWidth="1"/>
    <col min="16141" max="16141" width="10.140625" style="2" bestFit="1" customWidth="1"/>
    <col min="16142" max="16142" width="11.85546875" style="2" customWidth="1"/>
    <col min="16143" max="16143" width="9.140625" style="2"/>
    <col min="16144" max="16144" width="11.28515625" style="2" customWidth="1"/>
    <col min="16145" max="16384" width="9.140625" style="2"/>
  </cols>
  <sheetData>
    <row r="1" spans="1:16" ht="15" customHeight="1" x14ac:dyDescent="0.25">
      <c r="D1" s="35"/>
      <c r="E1" s="71" t="s">
        <v>0</v>
      </c>
      <c r="F1" s="72"/>
      <c r="G1" s="72"/>
      <c r="H1" s="72"/>
      <c r="I1" s="72"/>
      <c r="J1" s="72"/>
      <c r="K1" s="72"/>
      <c r="L1" s="72"/>
    </row>
    <row r="2" spans="1:16" ht="15" customHeight="1" x14ac:dyDescent="0.25">
      <c r="D2" s="73" t="s">
        <v>1</v>
      </c>
      <c r="E2" s="72"/>
      <c r="F2" s="72"/>
      <c r="G2" s="72"/>
      <c r="H2" s="72"/>
      <c r="I2" s="72"/>
      <c r="J2" s="72"/>
      <c r="K2" s="72"/>
      <c r="L2" s="72"/>
    </row>
    <row r="3" spans="1:16" ht="15.75" customHeight="1" x14ac:dyDescent="0.25">
      <c r="D3" s="26"/>
      <c r="E3" s="26"/>
      <c r="F3" s="26"/>
      <c r="G3" s="74" t="s">
        <v>2</v>
      </c>
      <c r="H3" s="74"/>
      <c r="I3" s="74"/>
      <c r="J3" s="72"/>
      <c r="K3" s="72"/>
      <c r="L3" s="72"/>
    </row>
    <row r="4" spans="1:16" ht="15.75" customHeight="1" x14ac:dyDescent="0.25">
      <c r="D4" s="26"/>
      <c r="E4" s="26"/>
      <c r="F4" s="26"/>
      <c r="G4" s="74" t="s">
        <v>3</v>
      </c>
      <c r="H4" s="74"/>
      <c r="I4" s="74"/>
      <c r="J4" s="72"/>
      <c r="K4" s="72"/>
      <c r="L4" s="72"/>
    </row>
    <row r="5" spans="1:16" ht="15.75" customHeight="1" x14ac:dyDescent="0.25">
      <c r="D5" s="26"/>
      <c r="E5" s="73" t="s">
        <v>4</v>
      </c>
      <c r="F5" s="72"/>
      <c r="G5" s="72"/>
      <c r="H5" s="72"/>
      <c r="I5" s="72"/>
      <c r="J5" s="72"/>
      <c r="K5" s="72"/>
      <c r="L5" s="72"/>
    </row>
    <row r="6" spans="1:16" ht="21.75" customHeight="1" x14ac:dyDescent="0.25">
      <c r="D6" s="26"/>
      <c r="E6" s="73" t="s">
        <v>33</v>
      </c>
      <c r="F6" s="73"/>
      <c r="G6" s="73"/>
      <c r="H6" s="73"/>
      <c r="I6" s="73"/>
      <c r="J6" s="73"/>
      <c r="K6" s="73"/>
      <c r="L6" s="73"/>
    </row>
    <row r="7" spans="1:16" ht="36.75" customHeight="1" x14ac:dyDescent="0.25">
      <c r="B7" s="75" t="s">
        <v>5</v>
      </c>
      <c r="C7" s="75"/>
      <c r="D7" s="75"/>
      <c r="E7" s="75"/>
      <c r="F7" s="75"/>
      <c r="G7" s="75"/>
      <c r="H7" s="75"/>
      <c r="I7" s="75"/>
      <c r="J7" s="75"/>
      <c r="K7" s="75"/>
      <c r="L7" s="75"/>
    </row>
    <row r="8" spans="1:16" ht="18.75" customHeight="1" x14ac:dyDescent="0.25">
      <c r="A8" s="54" t="s">
        <v>6</v>
      </c>
      <c r="B8" s="58" t="s">
        <v>7</v>
      </c>
      <c r="C8" s="58" t="s">
        <v>8</v>
      </c>
      <c r="D8" s="59" t="s">
        <v>9</v>
      </c>
      <c r="E8" s="60"/>
      <c r="F8" s="60"/>
      <c r="G8" s="60"/>
      <c r="H8" s="60"/>
      <c r="I8" s="60"/>
      <c r="J8" s="60"/>
      <c r="K8" s="60"/>
      <c r="L8" s="61"/>
      <c r="M8" s="16"/>
    </row>
    <row r="9" spans="1:16" ht="15.75" customHeight="1" x14ac:dyDescent="0.25">
      <c r="A9" s="54"/>
      <c r="B9" s="58"/>
      <c r="C9" s="58"/>
      <c r="D9" s="62"/>
      <c r="E9" s="63"/>
      <c r="F9" s="63"/>
      <c r="G9" s="63"/>
      <c r="H9" s="63"/>
      <c r="I9" s="63"/>
      <c r="J9" s="63"/>
      <c r="K9" s="63"/>
      <c r="L9" s="64"/>
      <c r="M9" s="16"/>
    </row>
    <row r="10" spans="1:16" ht="15.75" customHeight="1" x14ac:dyDescent="0.25">
      <c r="A10" s="54"/>
      <c r="B10" s="58"/>
      <c r="C10" s="58"/>
      <c r="D10" s="65">
        <v>2017</v>
      </c>
      <c r="E10" s="65">
        <v>2018</v>
      </c>
      <c r="F10" s="65">
        <v>2019</v>
      </c>
      <c r="G10" s="65">
        <v>2020</v>
      </c>
      <c r="H10" s="65">
        <v>2021</v>
      </c>
      <c r="I10" s="65">
        <v>2022</v>
      </c>
      <c r="J10" s="65">
        <v>2023</v>
      </c>
      <c r="K10" s="66">
        <v>2024</v>
      </c>
      <c r="L10" s="65" t="s">
        <v>10</v>
      </c>
    </row>
    <row r="11" spans="1:16" ht="18.75" customHeight="1" x14ac:dyDescent="0.25">
      <c r="A11" s="54"/>
      <c r="B11" s="55"/>
      <c r="C11" s="55"/>
      <c r="D11" s="66"/>
      <c r="E11" s="66"/>
      <c r="F11" s="66"/>
      <c r="G11" s="66"/>
      <c r="H11" s="66"/>
      <c r="I11" s="66"/>
      <c r="J11" s="66"/>
      <c r="K11" s="67"/>
      <c r="L11" s="66"/>
    </row>
    <row r="12" spans="1:16" ht="15.75" x14ac:dyDescent="0.25">
      <c r="A12" s="27">
        <v>1</v>
      </c>
      <c r="B12" s="3">
        <v>2</v>
      </c>
      <c r="C12" s="3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</row>
    <row r="13" spans="1:16" ht="60.75" customHeight="1" x14ac:dyDescent="0.25">
      <c r="A13" s="27"/>
      <c r="B13" s="28" t="s">
        <v>34</v>
      </c>
      <c r="C13" s="4" t="s">
        <v>10</v>
      </c>
      <c r="D13" s="29">
        <f>D14+D51</f>
        <v>10750.2</v>
      </c>
      <c r="E13" s="29">
        <f>E14+E51</f>
        <v>11482.100000000002</v>
      </c>
      <c r="F13" s="29">
        <f>F14+F51</f>
        <v>69131.200000000012</v>
      </c>
      <c r="G13" s="29">
        <f>G14+G51</f>
        <v>62352.5</v>
      </c>
      <c r="H13" s="29">
        <f>H14+H51</f>
        <v>116870.8</v>
      </c>
      <c r="I13" s="29">
        <f>I14+I51</f>
        <v>96661.4</v>
      </c>
      <c r="J13" s="29">
        <f>J14+J51</f>
        <v>74857.100000000006</v>
      </c>
      <c r="K13" s="29">
        <f>K14+K51</f>
        <v>74857.100000000006</v>
      </c>
      <c r="L13" s="30">
        <f>SUM(D13:K13)</f>
        <v>516962.39999999991</v>
      </c>
      <c r="M13" s="17"/>
    </row>
    <row r="14" spans="1:16" ht="44.25" customHeight="1" x14ac:dyDescent="0.25">
      <c r="A14" s="27" t="s">
        <v>35</v>
      </c>
      <c r="B14" s="28" t="s">
        <v>44</v>
      </c>
      <c r="C14" s="4" t="s">
        <v>10</v>
      </c>
      <c r="D14" s="29">
        <f>D16+D20+D31+D35+D40+D46</f>
        <v>8389.5</v>
      </c>
      <c r="E14" s="29">
        <f>E16+E20+E31+E35+E40+E46</f>
        <v>9108.0000000000018</v>
      </c>
      <c r="F14" s="29">
        <f>F16+F20+F31+F35+F40+F46</f>
        <v>66394.100000000006</v>
      </c>
      <c r="G14" s="29">
        <f>G16+G20+G31+G35+G40+G46</f>
        <v>58432.6</v>
      </c>
      <c r="H14" s="29">
        <f>H16+H20+H31+H35+H40+H46</f>
        <v>112829</v>
      </c>
      <c r="I14" s="29">
        <f>I16+I20+I31+I35+I40+I46</f>
        <v>92147.7</v>
      </c>
      <c r="J14" s="29">
        <f>J16+J20+J31+J35+J40+J46</f>
        <v>70343.400000000009</v>
      </c>
      <c r="K14" s="29">
        <f>K16+K20+K31+K35+K40+K46</f>
        <v>70343.400000000009</v>
      </c>
      <c r="L14" s="30">
        <f>SUM(D14:K14)</f>
        <v>487987.70000000007</v>
      </c>
      <c r="M14" s="17"/>
      <c r="N14" s="18"/>
      <c r="O14" s="18"/>
      <c r="P14" s="18"/>
    </row>
    <row r="15" spans="1:16" ht="20.25" customHeight="1" x14ac:dyDescent="0.25">
      <c r="A15" s="5"/>
      <c r="B15" s="76" t="s">
        <v>12</v>
      </c>
      <c r="C15" s="77"/>
      <c r="D15" s="77"/>
      <c r="E15" s="77"/>
      <c r="F15" s="77"/>
      <c r="G15" s="77"/>
      <c r="H15" s="77"/>
      <c r="I15" s="77"/>
      <c r="J15" s="77"/>
      <c r="K15" s="77"/>
      <c r="L15" s="78"/>
      <c r="M15" s="19"/>
      <c r="N15" s="18"/>
    </row>
    <row r="16" spans="1:16" ht="29.25" customHeight="1" x14ac:dyDescent="0.25">
      <c r="A16" s="39" t="s">
        <v>11</v>
      </c>
      <c r="B16" s="55" t="s">
        <v>13</v>
      </c>
      <c r="C16" s="4" t="s">
        <v>10</v>
      </c>
      <c r="D16" s="29">
        <f t="shared" ref="D16:J16" si="0">SUM(D17:D18)</f>
        <v>4246.3999999999996</v>
      </c>
      <c r="E16" s="29">
        <f t="shared" si="0"/>
        <v>4324.7000000000007</v>
      </c>
      <c r="F16" s="29">
        <f t="shared" si="0"/>
        <v>5852.2999999999993</v>
      </c>
      <c r="G16" s="29">
        <f t="shared" si="0"/>
        <v>3628.8</v>
      </c>
      <c r="H16" s="29">
        <f t="shared" si="0"/>
        <v>5822.7000000000007</v>
      </c>
      <c r="I16" s="29">
        <f t="shared" si="0"/>
        <v>4838</v>
      </c>
      <c r="J16" s="29">
        <f t="shared" si="0"/>
        <v>5653.3</v>
      </c>
      <c r="K16" s="30">
        <f>K17+K18</f>
        <v>5653.3</v>
      </c>
      <c r="L16" s="30">
        <f>SUM(D16:K16)</f>
        <v>40019.500000000007</v>
      </c>
      <c r="M16" s="17"/>
    </row>
    <row r="17" spans="1:14" ht="54" customHeight="1" x14ac:dyDescent="0.25">
      <c r="A17" s="40"/>
      <c r="B17" s="56"/>
      <c r="C17" s="4" t="s">
        <v>14</v>
      </c>
      <c r="D17" s="29">
        <f>4030.3-1.3-58.1+5.5</f>
        <v>3976.4</v>
      </c>
      <c r="E17" s="29">
        <f>4048.9+5.8</f>
        <v>4054.7000000000003</v>
      </c>
      <c r="F17" s="29">
        <f>5576.9+5.4</f>
        <v>5582.2999999999993</v>
      </c>
      <c r="G17" s="29">
        <f>3354.5+4.3</f>
        <v>3358.8</v>
      </c>
      <c r="H17" s="29">
        <f>5376.3-127.7+4.1</f>
        <v>5252.7000000000007</v>
      </c>
      <c r="I17" s="29">
        <f>4554</f>
        <v>4554</v>
      </c>
      <c r="J17" s="29">
        <f>5646.3+7</f>
        <v>5653.3</v>
      </c>
      <c r="K17" s="29">
        <f>J17</f>
        <v>5653.3</v>
      </c>
      <c r="L17" s="29">
        <f>SUM(D17:K17)</f>
        <v>38085.5</v>
      </c>
    </row>
    <row r="18" spans="1:14" ht="26.25" customHeight="1" x14ac:dyDescent="0.25">
      <c r="A18" s="40"/>
      <c r="B18" s="56"/>
      <c r="C18" s="7" t="s">
        <v>15</v>
      </c>
      <c r="D18" s="29">
        <v>270</v>
      </c>
      <c r="E18" s="29">
        <v>270</v>
      </c>
      <c r="F18" s="29">
        <v>270</v>
      </c>
      <c r="G18" s="29">
        <v>270</v>
      </c>
      <c r="H18" s="29">
        <v>570</v>
      </c>
      <c r="I18" s="29">
        <v>284</v>
      </c>
      <c r="J18" s="29">
        <v>0</v>
      </c>
      <c r="K18" s="29">
        <v>0</v>
      </c>
      <c r="L18" s="29">
        <f>SUM(D18:K18)</f>
        <v>1934</v>
      </c>
    </row>
    <row r="19" spans="1:14" ht="34.5" customHeight="1" x14ac:dyDescent="0.25">
      <c r="A19" s="5"/>
      <c r="B19" s="57" t="s">
        <v>16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</row>
    <row r="20" spans="1:14" ht="29.25" customHeight="1" x14ac:dyDescent="0.25">
      <c r="A20" s="54" t="s">
        <v>36</v>
      </c>
      <c r="B20" s="58" t="s">
        <v>17</v>
      </c>
      <c r="C20" s="4" t="s">
        <v>10</v>
      </c>
      <c r="D20" s="29">
        <f>SUM(D21:D29)</f>
        <v>2539.8000000000002</v>
      </c>
      <c r="E20" s="29">
        <f t="shared" ref="E20:K20" si="1">SUM(E21:E29)</f>
        <v>3210.2000000000003</v>
      </c>
      <c r="F20" s="29">
        <f t="shared" si="1"/>
        <v>13463.2</v>
      </c>
      <c r="G20" s="29">
        <f t="shared" si="1"/>
        <v>2469.2000000000003</v>
      </c>
      <c r="H20" s="29">
        <f t="shared" si="1"/>
        <v>1444.7</v>
      </c>
      <c r="I20" s="29">
        <f t="shared" si="1"/>
        <v>170</v>
      </c>
      <c r="J20" s="29">
        <f t="shared" si="1"/>
        <v>0</v>
      </c>
      <c r="K20" s="29">
        <f t="shared" si="1"/>
        <v>0</v>
      </c>
      <c r="L20" s="30">
        <f>SUM(D20:K20)</f>
        <v>23297.100000000002</v>
      </c>
    </row>
    <row r="21" spans="1:14" ht="64.5" customHeight="1" x14ac:dyDescent="0.25">
      <c r="A21" s="54"/>
      <c r="B21" s="58"/>
      <c r="C21" s="4" t="s">
        <v>14</v>
      </c>
      <c r="D21" s="29">
        <v>122.8</v>
      </c>
      <c r="E21" s="29">
        <v>2037.4</v>
      </c>
      <c r="F21" s="29">
        <v>0</v>
      </c>
      <c r="G21" s="29">
        <v>908.3</v>
      </c>
      <c r="H21" s="29">
        <v>0</v>
      </c>
      <c r="I21" s="29">
        <v>0</v>
      </c>
      <c r="J21" s="29">
        <v>0</v>
      </c>
      <c r="K21" s="30">
        <v>0</v>
      </c>
      <c r="L21" s="30">
        <f t="shared" ref="L21:L29" si="2">SUM(D21:K21)</f>
        <v>3068.5</v>
      </c>
    </row>
    <row r="22" spans="1:14" ht="37.5" customHeight="1" x14ac:dyDescent="0.25">
      <c r="A22" s="54"/>
      <c r="B22" s="58"/>
      <c r="C22" s="4" t="s">
        <v>30</v>
      </c>
      <c r="D22" s="29">
        <v>467.7</v>
      </c>
      <c r="E22" s="29">
        <v>183.2</v>
      </c>
      <c r="F22" s="29">
        <v>236.7</v>
      </c>
      <c r="G22" s="29">
        <v>0</v>
      </c>
      <c r="H22" s="29">
        <v>181</v>
      </c>
      <c r="I22" s="29">
        <v>0</v>
      </c>
      <c r="J22" s="29">
        <v>0</v>
      </c>
      <c r="K22" s="30">
        <v>0</v>
      </c>
      <c r="L22" s="30">
        <f t="shared" si="2"/>
        <v>1068.5999999999999</v>
      </c>
      <c r="M22" s="17"/>
      <c r="N22" s="20"/>
    </row>
    <row r="23" spans="1:14" ht="33" customHeight="1" x14ac:dyDescent="0.25">
      <c r="A23" s="54"/>
      <c r="B23" s="58"/>
      <c r="C23" s="4" t="s">
        <v>15</v>
      </c>
      <c r="D23" s="29">
        <v>1704</v>
      </c>
      <c r="E23" s="29">
        <v>696.2</v>
      </c>
      <c r="F23" s="29">
        <v>10533.9</v>
      </c>
      <c r="G23" s="29">
        <v>1507.5</v>
      </c>
      <c r="H23" s="29">
        <v>0</v>
      </c>
      <c r="I23" s="29">
        <v>170</v>
      </c>
      <c r="J23" s="29">
        <v>0</v>
      </c>
      <c r="K23" s="30">
        <v>0</v>
      </c>
      <c r="L23" s="30">
        <f t="shared" si="2"/>
        <v>14611.599999999999</v>
      </c>
    </row>
    <row r="24" spans="1:14" ht="43.5" customHeight="1" x14ac:dyDescent="0.25">
      <c r="A24" s="54"/>
      <c r="B24" s="58"/>
      <c r="C24" s="4" t="s">
        <v>19</v>
      </c>
      <c r="D24" s="29">
        <v>245.3</v>
      </c>
      <c r="E24" s="29">
        <v>293.39999999999998</v>
      </c>
      <c r="F24" s="29">
        <v>2692.6</v>
      </c>
      <c r="G24" s="29">
        <v>53.4</v>
      </c>
      <c r="H24" s="29">
        <v>249</v>
      </c>
      <c r="I24" s="29">
        <v>0</v>
      </c>
      <c r="J24" s="29">
        <v>0</v>
      </c>
      <c r="K24" s="30">
        <v>0</v>
      </c>
      <c r="L24" s="30">
        <f t="shared" si="2"/>
        <v>3533.7000000000003</v>
      </c>
    </row>
    <row r="25" spans="1:14" ht="33.75" customHeight="1" x14ac:dyDescent="0.25">
      <c r="A25" s="54"/>
      <c r="B25" s="58"/>
      <c r="C25" s="4" t="s">
        <v>18</v>
      </c>
      <c r="D25" s="29">
        <v>0</v>
      </c>
      <c r="E25" s="29">
        <v>0</v>
      </c>
      <c r="F25" s="29">
        <v>0</v>
      </c>
      <c r="G25" s="29">
        <v>0</v>
      </c>
      <c r="H25" s="29">
        <v>575.29999999999995</v>
      </c>
      <c r="I25" s="29">
        <v>0</v>
      </c>
      <c r="J25" s="29">
        <v>0</v>
      </c>
      <c r="K25" s="30">
        <v>0</v>
      </c>
      <c r="L25" s="30">
        <f t="shared" si="2"/>
        <v>575.29999999999995</v>
      </c>
    </row>
    <row r="26" spans="1:14" ht="33.75" customHeight="1" x14ac:dyDescent="0.25">
      <c r="A26" s="54"/>
      <c r="B26" s="58"/>
      <c r="C26" s="23" t="s">
        <v>45</v>
      </c>
      <c r="D26" s="29">
        <v>0</v>
      </c>
      <c r="E26" s="29">
        <v>0</v>
      </c>
      <c r="F26" s="29">
        <v>0</v>
      </c>
      <c r="G26" s="29">
        <v>0</v>
      </c>
      <c r="H26" s="29">
        <v>99</v>
      </c>
      <c r="I26" s="29">
        <v>0</v>
      </c>
      <c r="J26" s="29">
        <v>0</v>
      </c>
      <c r="K26" s="30">
        <v>0</v>
      </c>
      <c r="L26" s="30">
        <f t="shared" si="2"/>
        <v>99</v>
      </c>
    </row>
    <row r="27" spans="1:14" s="9" customFormat="1" ht="24.75" customHeight="1" x14ac:dyDescent="0.25">
      <c r="A27" s="54"/>
      <c r="B27" s="58"/>
      <c r="C27" s="23" t="s">
        <v>46</v>
      </c>
      <c r="D27" s="29">
        <v>0</v>
      </c>
      <c r="E27" s="29">
        <v>0</v>
      </c>
      <c r="F27" s="29">
        <v>0</v>
      </c>
      <c r="G27" s="29">
        <v>0</v>
      </c>
      <c r="H27" s="29">
        <v>99</v>
      </c>
      <c r="I27" s="29">
        <v>0</v>
      </c>
      <c r="J27" s="29">
        <v>0</v>
      </c>
      <c r="K27" s="30">
        <v>0</v>
      </c>
      <c r="L27" s="30">
        <f t="shared" si="2"/>
        <v>99</v>
      </c>
      <c r="M27" s="21"/>
    </row>
    <row r="28" spans="1:14" s="9" customFormat="1" ht="39" customHeight="1" x14ac:dyDescent="0.25">
      <c r="A28" s="54"/>
      <c r="B28" s="58"/>
      <c r="C28" s="23" t="s">
        <v>47</v>
      </c>
      <c r="D28" s="29">
        <v>0</v>
      </c>
      <c r="E28" s="29">
        <v>0</v>
      </c>
      <c r="F28" s="29">
        <v>0</v>
      </c>
      <c r="G28" s="29">
        <v>0</v>
      </c>
      <c r="H28" s="29">
        <v>100</v>
      </c>
      <c r="I28" s="29">
        <v>0</v>
      </c>
      <c r="J28" s="29">
        <v>0</v>
      </c>
      <c r="K28" s="30">
        <v>0</v>
      </c>
      <c r="L28" s="30">
        <f t="shared" si="2"/>
        <v>100</v>
      </c>
      <c r="M28" s="21"/>
    </row>
    <row r="29" spans="1:14" s="9" customFormat="1" ht="25.5" customHeight="1" x14ac:dyDescent="0.25">
      <c r="A29" s="54"/>
      <c r="B29" s="58"/>
      <c r="C29" s="4" t="s">
        <v>48</v>
      </c>
      <c r="D29" s="29">
        <v>0</v>
      </c>
      <c r="E29" s="29">
        <v>0</v>
      </c>
      <c r="F29" s="29">
        <v>0</v>
      </c>
      <c r="G29" s="29">
        <v>0</v>
      </c>
      <c r="H29" s="29">
        <v>141.4</v>
      </c>
      <c r="I29" s="29">
        <v>0</v>
      </c>
      <c r="J29" s="29">
        <v>0</v>
      </c>
      <c r="K29" s="30">
        <v>0</v>
      </c>
      <c r="L29" s="30">
        <f t="shared" si="2"/>
        <v>141.4</v>
      </c>
      <c r="M29" s="21"/>
    </row>
    <row r="30" spans="1:14" s="9" customFormat="1" ht="27" customHeight="1" x14ac:dyDescent="0.25">
      <c r="A30" s="11"/>
      <c r="B30" s="68" t="s">
        <v>20</v>
      </c>
      <c r="C30" s="69"/>
      <c r="D30" s="69"/>
      <c r="E30" s="69"/>
      <c r="F30" s="69"/>
      <c r="G30" s="69"/>
      <c r="H30" s="69"/>
      <c r="I30" s="69"/>
      <c r="J30" s="69"/>
      <c r="K30" s="69"/>
      <c r="L30" s="70"/>
      <c r="M30" s="21"/>
    </row>
    <row r="31" spans="1:14" s="9" customFormat="1" ht="30.75" customHeight="1" x14ac:dyDescent="0.25">
      <c r="A31" s="39" t="s">
        <v>37</v>
      </c>
      <c r="B31" s="55" t="s">
        <v>21</v>
      </c>
      <c r="C31" s="4" t="s">
        <v>10</v>
      </c>
      <c r="D31" s="29">
        <f>D32+D33</f>
        <v>1603.3</v>
      </c>
      <c r="E31" s="29">
        <f>E32+E33</f>
        <v>1573.1</v>
      </c>
      <c r="F31" s="29">
        <f t="shared" ref="F31:J31" si="3">F32+F33</f>
        <v>2128.9</v>
      </c>
      <c r="G31" s="29">
        <f t="shared" si="3"/>
        <v>2183.1999999999998</v>
      </c>
      <c r="H31" s="29">
        <f t="shared" si="3"/>
        <v>1949.1</v>
      </c>
      <c r="I31" s="29">
        <f t="shared" si="3"/>
        <v>2020.5</v>
      </c>
      <c r="J31" s="29">
        <f t="shared" si="3"/>
        <v>2107.9</v>
      </c>
      <c r="K31" s="29">
        <f>K32+K33</f>
        <v>2107.9</v>
      </c>
      <c r="L31" s="29">
        <f>SUM(D31:K31)</f>
        <v>15673.899999999998</v>
      </c>
      <c r="M31" s="21"/>
    </row>
    <row r="32" spans="1:14" s="9" customFormat="1" ht="62.25" customHeight="1" x14ac:dyDescent="0.25">
      <c r="A32" s="40"/>
      <c r="B32" s="56"/>
      <c r="C32" s="4" t="s">
        <v>14</v>
      </c>
      <c r="D32" s="29">
        <v>477</v>
      </c>
      <c r="E32" s="29">
        <v>464.6</v>
      </c>
      <c r="F32" s="29">
        <v>564.5</v>
      </c>
      <c r="G32" s="29">
        <v>424.5</v>
      </c>
      <c r="H32" s="29">
        <v>330.4</v>
      </c>
      <c r="I32" s="29">
        <v>401.8</v>
      </c>
      <c r="J32" s="29">
        <v>489.2</v>
      </c>
      <c r="K32" s="29">
        <v>489.2</v>
      </c>
      <c r="L32" s="29">
        <f t="shared" ref="L32:L33" si="4">SUM(D32:K32)</f>
        <v>3641.2</v>
      </c>
      <c r="M32" s="21"/>
    </row>
    <row r="33" spans="1:13" s="9" customFormat="1" ht="39" customHeight="1" x14ac:dyDescent="0.25">
      <c r="A33" s="41"/>
      <c r="B33" s="79"/>
      <c r="C33" s="4" t="s">
        <v>30</v>
      </c>
      <c r="D33" s="29">
        <v>1126.3</v>
      </c>
      <c r="E33" s="29">
        <v>1108.5</v>
      </c>
      <c r="F33" s="29">
        <v>1564.4</v>
      </c>
      <c r="G33" s="29">
        <v>1758.7</v>
      </c>
      <c r="H33" s="29">
        <v>1618.7</v>
      </c>
      <c r="I33" s="29">
        <v>1618.7</v>
      </c>
      <c r="J33" s="29">
        <v>1618.7</v>
      </c>
      <c r="K33" s="29">
        <v>1618.7</v>
      </c>
      <c r="L33" s="29">
        <f t="shared" si="4"/>
        <v>12032.700000000003</v>
      </c>
      <c r="M33" s="17"/>
    </row>
    <row r="34" spans="1:13" s="9" customFormat="1" ht="26.25" customHeight="1" x14ac:dyDescent="0.25">
      <c r="A34" s="27"/>
      <c r="B34" s="80" t="s">
        <v>22</v>
      </c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21"/>
    </row>
    <row r="35" spans="1:13" s="9" customFormat="1" ht="25.5" customHeight="1" x14ac:dyDescent="0.25">
      <c r="A35" s="39" t="s">
        <v>52</v>
      </c>
      <c r="B35" s="42" t="s">
        <v>23</v>
      </c>
      <c r="C35" s="24" t="s">
        <v>10</v>
      </c>
      <c r="D35" s="31">
        <v>0</v>
      </c>
      <c r="E35" s="31">
        <v>0</v>
      </c>
      <c r="F35" s="31">
        <f>F36+F37+F38</f>
        <v>5409.4</v>
      </c>
      <c r="G35" s="31">
        <f t="shared" ref="G35:L35" si="5">G36+G37+G38</f>
        <v>5409.4</v>
      </c>
      <c r="H35" s="31">
        <f t="shared" si="5"/>
        <v>22323.9</v>
      </c>
      <c r="I35" s="31">
        <f t="shared" si="5"/>
        <v>21829.1</v>
      </c>
      <c r="J35" s="31">
        <f t="shared" si="5"/>
        <v>21829.1</v>
      </c>
      <c r="K35" s="31">
        <f t="shared" si="5"/>
        <v>21829.1</v>
      </c>
      <c r="L35" s="31">
        <f t="shared" si="5"/>
        <v>98630</v>
      </c>
      <c r="M35" s="21"/>
    </row>
    <row r="36" spans="1:13" ht="30" customHeight="1" x14ac:dyDescent="0.25">
      <c r="A36" s="40"/>
      <c r="B36" s="43"/>
      <c r="C36" s="24" t="s">
        <v>51</v>
      </c>
      <c r="D36" s="31">
        <v>0</v>
      </c>
      <c r="E36" s="31">
        <v>0</v>
      </c>
      <c r="F36" s="31">
        <v>2269.6</v>
      </c>
      <c r="G36" s="31">
        <v>3188</v>
      </c>
      <c r="H36" s="31">
        <v>3416.5</v>
      </c>
      <c r="I36" s="31">
        <v>3518.5</v>
      </c>
      <c r="J36" s="31">
        <v>3518.5</v>
      </c>
      <c r="K36" s="31">
        <v>3518.5</v>
      </c>
      <c r="L36" s="31">
        <f>SUM(D36:K36)</f>
        <v>19429.599999999999</v>
      </c>
      <c r="M36" s="17"/>
    </row>
    <row r="37" spans="1:13" ht="30" customHeight="1" x14ac:dyDescent="0.25">
      <c r="A37" s="40"/>
      <c r="B37" s="43"/>
      <c r="C37" s="24" t="s">
        <v>19</v>
      </c>
      <c r="D37" s="31">
        <v>0</v>
      </c>
      <c r="E37" s="31">
        <v>0</v>
      </c>
      <c r="F37" s="31">
        <v>3139.8</v>
      </c>
      <c r="G37" s="31">
        <v>2221.4</v>
      </c>
      <c r="H37" s="31">
        <v>1683.9</v>
      </c>
      <c r="I37" s="31">
        <v>1683.6</v>
      </c>
      <c r="J37" s="31">
        <v>1683.6</v>
      </c>
      <c r="K37" s="31">
        <v>1683.6</v>
      </c>
      <c r="L37" s="31">
        <v>12095.900000000001</v>
      </c>
      <c r="M37" s="17"/>
    </row>
    <row r="38" spans="1:13" s="9" customFormat="1" ht="33.75" customHeight="1" x14ac:dyDescent="0.25">
      <c r="A38" s="41"/>
      <c r="B38" s="44"/>
      <c r="C38" s="8" t="s">
        <v>24</v>
      </c>
      <c r="D38" s="29">
        <v>0</v>
      </c>
      <c r="E38" s="29">
        <v>0</v>
      </c>
      <c r="F38" s="29">
        <v>0</v>
      </c>
      <c r="G38" s="29">
        <v>0</v>
      </c>
      <c r="H38" s="29">
        <v>17223.5</v>
      </c>
      <c r="I38" s="29">
        <v>16627</v>
      </c>
      <c r="J38" s="29">
        <v>16627</v>
      </c>
      <c r="K38" s="29">
        <v>16627</v>
      </c>
      <c r="L38" s="29">
        <v>67104.5</v>
      </c>
      <c r="M38" s="21"/>
    </row>
    <row r="39" spans="1:13" ht="23.25" customHeight="1" x14ac:dyDescent="0.25">
      <c r="A39" s="27"/>
      <c r="B39" s="80" t="s">
        <v>25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17"/>
    </row>
    <row r="40" spans="1:13" ht="37.5" customHeight="1" x14ac:dyDescent="0.25">
      <c r="A40" s="39" t="s">
        <v>38</v>
      </c>
      <c r="B40" s="42" t="s">
        <v>26</v>
      </c>
      <c r="C40" s="4" t="s">
        <v>10</v>
      </c>
      <c r="D40" s="29">
        <f>SUM(D42:D43)</f>
        <v>0</v>
      </c>
      <c r="E40" s="29">
        <f>SUM(E42:E43)</f>
        <v>0</v>
      </c>
      <c r="F40" s="29">
        <f>SUM(F42:F43)</f>
        <v>34323.300000000003</v>
      </c>
      <c r="G40" s="29">
        <f>SUM(G42:G43)</f>
        <v>32578.5</v>
      </c>
      <c r="H40" s="29">
        <f>SUM(H42:H44)</f>
        <v>69875</v>
      </c>
      <c r="I40" s="29">
        <f>SUM(I42:I44)</f>
        <v>55189.1</v>
      </c>
      <c r="J40" s="29">
        <f>SUM(J42:J44)</f>
        <v>32739.5</v>
      </c>
      <c r="K40" s="29">
        <f>SUM(K42:K44)</f>
        <v>32739.5</v>
      </c>
      <c r="L40" s="29">
        <f>SUM(L42:L44)</f>
        <v>257444.90000000002</v>
      </c>
      <c r="M40" s="17"/>
    </row>
    <row r="41" spans="1:13" s="9" customFormat="1" ht="60" hidden="1" customHeight="1" x14ac:dyDescent="0.25">
      <c r="A41" s="40"/>
      <c r="B41" s="43"/>
      <c r="C41" s="4" t="s">
        <v>14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1"/>
    </row>
    <row r="42" spans="1:13" ht="29.25" customHeight="1" x14ac:dyDescent="0.25">
      <c r="A42" s="40"/>
      <c r="B42" s="43"/>
      <c r="C42" s="7" t="s">
        <v>15</v>
      </c>
      <c r="D42" s="29">
        <v>0</v>
      </c>
      <c r="E42" s="29">
        <v>0</v>
      </c>
      <c r="F42" s="29">
        <v>27305.9</v>
      </c>
      <c r="G42" s="29">
        <v>32578.5</v>
      </c>
      <c r="H42" s="29">
        <v>61485.3</v>
      </c>
      <c r="I42" s="29">
        <v>54021.1</v>
      </c>
      <c r="J42" s="29">
        <v>32739.5</v>
      </c>
      <c r="K42" s="29">
        <v>32739.5</v>
      </c>
      <c r="L42" s="29">
        <f>SUM(D42:K42)</f>
        <v>240869.80000000002</v>
      </c>
      <c r="M42" s="17"/>
    </row>
    <row r="43" spans="1:13" ht="37.5" customHeight="1" x14ac:dyDescent="0.25">
      <c r="A43" s="40"/>
      <c r="B43" s="43"/>
      <c r="C43" s="4" t="s">
        <v>19</v>
      </c>
      <c r="D43" s="29">
        <v>0</v>
      </c>
      <c r="E43" s="29">
        <v>0</v>
      </c>
      <c r="F43" s="29">
        <v>7017.4</v>
      </c>
      <c r="G43" s="29">
        <v>0</v>
      </c>
      <c r="H43" s="32">
        <v>0</v>
      </c>
      <c r="I43" s="32">
        <v>0</v>
      </c>
      <c r="J43" s="32">
        <v>0</v>
      </c>
      <c r="K43" s="32">
        <v>0</v>
      </c>
      <c r="L43" s="29">
        <f>SUM(D43:J43)</f>
        <v>7017.4</v>
      </c>
      <c r="M43" s="17"/>
    </row>
    <row r="44" spans="1:13" s="9" customFormat="1" ht="30" customHeight="1" x14ac:dyDescent="0.25">
      <c r="A44" s="41"/>
      <c r="B44" s="44"/>
      <c r="C44" s="4" t="s">
        <v>27</v>
      </c>
      <c r="D44" s="29">
        <v>0</v>
      </c>
      <c r="E44" s="29">
        <v>0</v>
      </c>
      <c r="F44" s="29">
        <v>0</v>
      </c>
      <c r="G44" s="32">
        <v>0</v>
      </c>
      <c r="H44" s="29">
        <f>7500+889.7</f>
        <v>8389.7000000000007</v>
      </c>
      <c r="I44" s="29">
        <v>1168</v>
      </c>
      <c r="J44" s="29">
        <v>0</v>
      </c>
      <c r="K44" s="29">
        <v>0</v>
      </c>
      <c r="L44" s="29">
        <f>SUM(D44:K44)</f>
        <v>9557.7000000000007</v>
      </c>
      <c r="M44" s="21"/>
    </row>
    <row r="45" spans="1:13" s="9" customFormat="1" ht="25.5" customHeight="1" x14ac:dyDescent="0.25">
      <c r="A45" s="12"/>
      <c r="B45" s="45" t="s">
        <v>32</v>
      </c>
      <c r="C45" s="46"/>
      <c r="D45" s="46"/>
      <c r="E45" s="46"/>
      <c r="F45" s="46"/>
      <c r="G45" s="46"/>
      <c r="H45" s="46"/>
      <c r="I45" s="46"/>
      <c r="J45" s="46"/>
      <c r="K45" s="46"/>
      <c r="L45" s="47"/>
      <c r="M45" s="21"/>
    </row>
    <row r="46" spans="1:13" s="9" customFormat="1" ht="32.25" customHeight="1" x14ac:dyDescent="0.25">
      <c r="A46" s="48" t="s">
        <v>39</v>
      </c>
      <c r="B46" s="51" t="s">
        <v>40</v>
      </c>
      <c r="C46" s="6" t="s">
        <v>10</v>
      </c>
      <c r="D46" s="33">
        <v>0</v>
      </c>
      <c r="E46" s="33">
        <v>0</v>
      </c>
      <c r="F46" s="33">
        <f>F49+F47</f>
        <v>5217</v>
      </c>
      <c r="G46" s="33">
        <f t="shared" ref="G46:K46" si="6">G49+G47+G48</f>
        <v>12163.5</v>
      </c>
      <c r="H46" s="33">
        <f t="shared" si="6"/>
        <v>11413.6</v>
      </c>
      <c r="I46" s="33">
        <f t="shared" si="6"/>
        <v>8101</v>
      </c>
      <c r="J46" s="33">
        <f>J49+J47+J48</f>
        <v>8013.6</v>
      </c>
      <c r="K46" s="33">
        <f t="shared" si="6"/>
        <v>8013.6</v>
      </c>
      <c r="L46" s="33">
        <f>L49+L47+L48</f>
        <v>52922.3</v>
      </c>
      <c r="M46" s="21"/>
    </row>
    <row r="47" spans="1:13" s="9" customFormat="1" ht="32.25" customHeight="1" x14ac:dyDescent="0.25">
      <c r="A47" s="49"/>
      <c r="B47" s="52"/>
      <c r="C47" s="6" t="s">
        <v>43</v>
      </c>
      <c r="D47" s="34">
        <v>0</v>
      </c>
      <c r="E47" s="34">
        <v>0</v>
      </c>
      <c r="F47" s="34">
        <v>4154.6000000000004</v>
      </c>
      <c r="G47" s="34">
        <v>9163.5</v>
      </c>
      <c r="H47" s="34">
        <v>9163.6</v>
      </c>
      <c r="I47" s="34">
        <v>5101</v>
      </c>
      <c r="J47" s="34">
        <v>5013.6000000000004</v>
      </c>
      <c r="K47" s="34">
        <v>5013.6000000000004</v>
      </c>
      <c r="L47" s="33">
        <v>37609.9</v>
      </c>
      <c r="M47" s="21"/>
    </row>
    <row r="48" spans="1:13" s="9" customFormat="1" ht="32.25" customHeight="1" x14ac:dyDescent="0.25">
      <c r="A48" s="49"/>
      <c r="B48" s="52"/>
      <c r="C48" s="6" t="s">
        <v>41</v>
      </c>
      <c r="D48" s="34">
        <v>0</v>
      </c>
      <c r="E48" s="34">
        <v>0</v>
      </c>
      <c r="F48" s="34">
        <v>0</v>
      </c>
      <c r="G48" s="34">
        <v>1000</v>
      </c>
      <c r="H48" s="34">
        <v>750</v>
      </c>
      <c r="I48" s="34">
        <v>1000</v>
      </c>
      <c r="J48" s="34">
        <v>1000</v>
      </c>
      <c r="K48" s="34">
        <v>1000</v>
      </c>
      <c r="L48" s="33">
        <v>4750</v>
      </c>
      <c r="M48" s="21"/>
    </row>
    <row r="49" spans="1:13" s="9" customFormat="1" ht="57" customHeight="1" x14ac:dyDescent="0.25">
      <c r="A49" s="50"/>
      <c r="B49" s="53"/>
      <c r="C49" s="4" t="s">
        <v>42</v>
      </c>
      <c r="D49" s="30">
        <v>0</v>
      </c>
      <c r="E49" s="30">
        <v>0</v>
      </c>
      <c r="F49" s="30">
        <v>1062.4000000000001</v>
      </c>
      <c r="G49" s="30">
        <v>2000</v>
      </c>
      <c r="H49" s="30">
        <v>1500</v>
      </c>
      <c r="I49" s="30">
        <v>2000</v>
      </c>
      <c r="J49" s="30">
        <v>2000</v>
      </c>
      <c r="K49" s="30">
        <v>2000</v>
      </c>
      <c r="L49" s="33">
        <v>10562.4</v>
      </c>
      <c r="M49" s="21"/>
    </row>
    <row r="50" spans="1:13" s="9" customFormat="1" ht="21.75" customHeight="1" x14ac:dyDescent="0.25">
      <c r="A50" s="5"/>
      <c r="B50" s="36" t="s">
        <v>28</v>
      </c>
      <c r="C50" s="37"/>
      <c r="D50" s="37"/>
      <c r="E50" s="37"/>
      <c r="F50" s="37"/>
      <c r="G50" s="37"/>
      <c r="H50" s="37"/>
      <c r="I50" s="37"/>
      <c r="J50" s="37"/>
      <c r="K50" s="37"/>
      <c r="L50" s="38"/>
      <c r="M50" s="21"/>
    </row>
    <row r="51" spans="1:13" s="9" customFormat="1" ht="87.75" customHeight="1" x14ac:dyDescent="0.25">
      <c r="A51" s="25" t="s">
        <v>49</v>
      </c>
      <c r="B51" s="10" t="s">
        <v>50</v>
      </c>
      <c r="C51" s="8" t="s">
        <v>10</v>
      </c>
      <c r="D51" s="29">
        <f t="shared" ref="D51:J51" si="7">D52</f>
        <v>2360.7000000000003</v>
      </c>
      <c r="E51" s="29">
        <f t="shared" si="7"/>
        <v>2374.1</v>
      </c>
      <c r="F51" s="29">
        <f t="shared" si="7"/>
        <v>2737.1</v>
      </c>
      <c r="G51" s="29">
        <f t="shared" si="7"/>
        <v>3919.9</v>
      </c>
      <c r="H51" s="29">
        <f t="shared" si="7"/>
        <v>4041.8</v>
      </c>
      <c r="I51" s="29">
        <f>I52</f>
        <v>4513.7</v>
      </c>
      <c r="J51" s="29">
        <f t="shared" si="7"/>
        <v>4513.7</v>
      </c>
      <c r="K51" s="29">
        <f>K52</f>
        <v>4513.7</v>
      </c>
      <c r="L51" s="29">
        <f>SUM(D51:K51)</f>
        <v>28974.7</v>
      </c>
      <c r="M51" s="21"/>
    </row>
    <row r="52" spans="1:13" ht="47.25" x14ac:dyDescent="0.25">
      <c r="A52" s="27" t="s">
        <v>31</v>
      </c>
      <c r="B52" s="10" t="s">
        <v>29</v>
      </c>
      <c r="C52" s="4" t="s">
        <v>14</v>
      </c>
      <c r="D52" s="29">
        <f>2203.3+20.1+49+88.3</f>
        <v>2360.7000000000003</v>
      </c>
      <c r="E52" s="29">
        <v>2374.1</v>
      </c>
      <c r="F52" s="29">
        <v>2737.1</v>
      </c>
      <c r="G52" s="29">
        <f>3914.4+5.5</f>
        <v>3919.9</v>
      </c>
      <c r="H52" s="29">
        <f>3910.3+170.2-38.7</f>
        <v>4041.8</v>
      </c>
      <c r="I52" s="29">
        <v>4513.7</v>
      </c>
      <c r="J52" s="29">
        <f>I52</f>
        <v>4513.7</v>
      </c>
      <c r="K52" s="29">
        <f>J52</f>
        <v>4513.7</v>
      </c>
      <c r="L52" s="29">
        <f>SUM(D52:K52)</f>
        <v>28974.7</v>
      </c>
    </row>
    <row r="53" spans="1:13" ht="18.75" x14ac:dyDescent="0.3">
      <c r="G53" s="14"/>
      <c r="H53" s="14"/>
      <c r="I53" s="14"/>
      <c r="J53" s="14"/>
      <c r="K53" s="14"/>
    </row>
  </sheetData>
  <mergeCells count="39">
    <mergeCell ref="A31:A33"/>
    <mergeCell ref="B31:B33"/>
    <mergeCell ref="B34:L34"/>
    <mergeCell ref="B39:L39"/>
    <mergeCell ref="B30:L30"/>
    <mergeCell ref="E1:L1"/>
    <mergeCell ref="D2:L2"/>
    <mergeCell ref="G3:L3"/>
    <mergeCell ref="G4:L4"/>
    <mergeCell ref="E5:L5"/>
    <mergeCell ref="L10:L11"/>
    <mergeCell ref="F10:F11"/>
    <mergeCell ref="G10:G11"/>
    <mergeCell ref="H10:H11"/>
    <mergeCell ref="I10:I11"/>
    <mergeCell ref="J10:J11"/>
    <mergeCell ref="E6:L6"/>
    <mergeCell ref="B7:L7"/>
    <mergeCell ref="B15:L15"/>
    <mergeCell ref="B8:B11"/>
    <mergeCell ref="A8:A11"/>
    <mergeCell ref="A16:A18"/>
    <mergeCell ref="A20:A29"/>
    <mergeCell ref="B16:B18"/>
    <mergeCell ref="B19:L19"/>
    <mergeCell ref="B20:B29"/>
    <mergeCell ref="C8:C11"/>
    <mergeCell ref="D8:L9"/>
    <mergeCell ref="D10:D11"/>
    <mergeCell ref="E10:E11"/>
    <mergeCell ref="K10:K11"/>
    <mergeCell ref="B50:L50"/>
    <mergeCell ref="A35:A38"/>
    <mergeCell ref="B35:B38"/>
    <mergeCell ref="A40:A44"/>
    <mergeCell ref="B40:B44"/>
    <mergeCell ref="B45:L45"/>
    <mergeCell ref="A46:A49"/>
    <mergeCell ref="B46:B49"/>
  </mergeCells>
  <pageMargins left="0.35433070866141736" right="0.15748031496062992" top="0.52" bottom="0.21" header="0.31496062992125984" footer="0.17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2022-06-06T12:03:15Z</dcterms:modified>
</cp:coreProperties>
</file>