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 firstSheet="1" activeTab="1"/>
  </bookViews>
  <sheets>
    <sheet name="Table1" sheetId="1" state="hidden" r:id="rId1"/>
    <sheet name="2024" sheetId="5" r:id="rId2"/>
  </sheets>
  <definedNames>
    <definedName name="_xlnm._FilterDatabase" localSheetId="1" hidden="1">'2024'!$A$5:$B$62</definedName>
    <definedName name="_xlnm.Print_Titles" localSheetId="1">'2024'!$5:$5</definedName>
    <definedName name="_xlnm.Print_Titles" localSheetId="0">Table1!$8:$8</definedName>
    <definedName name="_xlnm.Print_Area" localSheetId="1">'2024'!$A$1:$H$65</definedName>
    <definedName name="_xlnm.Print_Area" localSheetId="0">Table1!$A$1:$E$66</definedName>
  </definedNames>
  <calcPr calcId="152511"/>
</workbook>
</file>

<file path=xl/calcChain.xml><?xml version="1.0" encoding="utf-8"?>
<calcChain xmlns="http://schemas.openxmlformats.org/spreadsheetml/2006/main">
  <c r="G43" i="5" l="1"/>
  <c r="G10" i="5"/>
  <c r="G62" i="5"/>
  <c r="G9" i="5" l="1"/>
  <c r="G57" i="5" l="1"/>
  <c r="E57" i="5"/>
  <c r="F57" i="5"/>
  <c r="H64" i="5"/>
  <c r="H65" i="5"/>
  <c r="G7" i="5"/>
  <c r="G6" i="5" l="1"/>
  <c r="E61" i="5"/>
  <c r="E62" i="5"/>
  <c r="E44" i="5" l="1"/>
  <c r="E8" i="5"/>
  <c r="E46" i="5" l="1"/>
  <c r="E9" i="5" l="1"/>
  <c r="E43" i="5" l="1"/>
  <c r="E7" i="5"/>
  <c r="E6" i="5" l="1"/>
  <c r="C8" i="5"/>
  <c r="C50" i="5" l="1"/>
  <c r="C49" i="5"/>
  <c r="D62" i="5"/>
  <c r="F62" i="5" s="1"/>
  <c r="H62" i="5" s="1"/>
  <c r="D63" i="5"/>
  <c r="F63" i="5" s="1"/>
  <c r="H63" i="5" s="1"/>
  <c r="D8" i="5" l="1"/>
  <c r="C7" i="5"/>
  <c r="C9" i="5"/>
  <c r="C43" i="5"/>
  <c r="C57" i="5"/>
  <c r="D11" i="5"/>
  <c r="F11" i="5" s="1"/>
  <c r="H11" i="5" s="1"/>
  <c r="D12" i="5"/>
  <c r="F12" i="5" s="1"/>
  <c r="H12" i="5" s="1"/>
  <c r="D13" i="5"/>
  <c r="F13" i="5" s="1"/>
  <c r="H13" i="5" s="1"/>
  <c r="D14" i="5"/>
  <c r="F14" i="5" s="1"/>
  <c r="H14" i="5" s="1"/>
  <c r="D15" i="5"/>
  <c r="F15" i="5" s="1"/>
  <c r="H15" i="5" s="1"/>
  <c r="D16" i="5"/>
  <c r="F16" i="5" s="1"/>
  <c r="H16" i="5" s="1"/>
  <c r="D17" i="5"/>
  <c r="F17" i="5" s="1"/>
  <c r="H17" i="5" s="1"/>
  <c r="D18" i="5"/>
  <c r="F18" i="5" s="1"/>
  <c r="H18" i="5" s="1"/>
  <c r="D19" i="5"/>
  <c r="F19" i="5" s="1"/>
  <c r="H19" i="5" s="1"/>
  <c r="D20" i="5"/>
  <c r="F20" i="5" s="1"/>
  <c r="H20" i="5" s="1"/>
  <c r="D21" i="5"/>
  <c r="F21" i="5" s="1"/>
  <c r="H21" i="5" s="1"/>
  <c r="D22" i="5"/>
  <c r="F22" i="5" s="1"/>
  <c r="H22" i="5" s="1"/>
  <c r="D23" i="5"/>
  <c r="F23" i="5" s="1"/>
  <c r="H23" i="5" s="1"/>
  <c r="D24" i="5"/>
  <c r="F24" i="5" s="1"/>
  <c r="H24" i="5" s="1"/>
  <c r="D25" i="5"/>
  <c r="F25" i="5" s="1"/>
  <c r="H25" i="5" s="1"/>
  <c r="D26" i="5"/>
  <c r="F26" i="5" s="1"/>
  <c r="H26" i="5" s="1"/>
  <c r="D27" i="5"/>
  <c r="F27" i="5" s="1"/>
  <c r="H27" i="5" s="1"/>
  <c r="D28" i="5"/>
  <c r="F28" i="5" s="1"/>
  <c r="H28" i="5" s="1"/>
  <c r="D29" i="5"/>
  <c r="F29" i="5" s="1"/>
  <c r="H29" i="5" s="1"/>
  <c r="D30" i="5"/>
  <c r="F30" i="5" s="1"/>
  <c r="H30" i="5" s="1"/>
  <c r="D31" i="5"/>
  <c r="F31" i="5" s="1"/>
  <c r="H31" i="5" s="1"/>
  <c r="D32" i="5"/>
  <c r="F32" i="5" s="1"/>
  <c r="H32" i="5" s="1"/>
  <c r="D33" i="5"/>
  <c r="F33" i="5" s="1"/>
  <c r="H33" i="5" s="1"/>
  <c r="D34" i="5"/>
  <c r="F34" i="5" s="1"/>
  <c r="H34" i="5" s="1"/>
  <c r="D35" i="5"/>
  <c r="F35" i="5" s="1"/>
  <c r="H35" i="5" s="1"/>
  <c r="D36" i="5"/>
  <c r="F36" i="5" s="1"/>
  <c r="H36" i="5" s="1"/>
  <c r="D37" i="5"/>
  <c r="F37" i="5" s="1"/>
  <c r="H37" i="5" s="1"/>
  <c r="D38" i="5"/>
  <c r="F38" i="5" s="1"/>
  <c r="H38" i="5" s="1"/>
  <c r="D39" i="5"/>
  <c r="F39" i="5" s="1"/>
  <c r="H39" i="5" s="1"/>
  <c r="D40" i="5"/>
  <c r="F40" i="5" s="1"/>
  <c r="H40" i="5" s="1"/>
  <c r="D41" i="5"/>
  <c r="F41" i="5" s="1"/>
  <c r="H41" i="5" s="1"/>
  <c r="D42" i="5"/>
  <c r="F42" i="5" s="1"/>
  <c r="H42" i="5" s="1"/>
  <c r="D44" i="5"/>
  <c r="F44" i="5" s="1"/>
  <c r="H44" i="5" s="1"/>
  <c r="D45" i="5"/>
  <c r="F45" i="5" s="1"/>
  <c r="H45" i="5" s="1"/>
  <c r="D46" i="5"/>
  <c r="F46" i="5" s="1"/>
  <c r="H46" i="5" s="1"/>
  <c r="D47" i="5"/>
  <c r="F47" i="5" s="1"/>
  <c r="H47" i="5" s="1"/>
  <c r="D48" i="5"/>
  <c r="F48" i="5" s="1"/>
  <c r="H48" i="5" s="1"/>
  <c r="D49" i="5"/>
  <c r="F49" i="5" s="1"/>
  <c r="H49" i="5" s="1"/>
  <c r="D50" i="5"/>
  <c r="F50" i="5" s="1"/>
  <c r="H50" i="5" s="1"/>
  <c r="D51" i="5"/>
  <c r="F51" i="5" s="1"/>
  <c r="H51" i="5" s="1"/>
  <c r="D52" i="5"/>
  <c r="F52" i="5" s="1"/>
  <c r="H52" i="5" s="1"/>
  <c r="D53" i="5"/>
  <c r="F53" i="5" s="1"/>
  <c r="H53" i="5" s="1"/>
  <c r="D54" i="5"/>
  <c r="F54" i="5" s="1"/>
  <c r="H54" i="5" s="1"/>
  <c r="D55" i="5"/>
  <c r="F55" i="5" s="1"/>
  <c r="H55" i="5" s="1"/>
  <c r="D56" i="5"/>
  <c r="F56" i="5" s="1"/>
  <c r="H56" i="5" s="1"/>
  <c r="D58" i="5"/>
  <c r="D59" i="5"/>
  <c r="F59" i="5" s="1"/>
  <c r="H59" i="5" s="1"/>
  <c r="D60" i="5"/>
  <c r="F60" i="5" s="1"/>
  <c r="H60" i="5" s="1"/>
  <c r="D61" i="5"/>
  <c r="F61" i="5" s="1"/>
  <c r="H61" i="5" s="1"/>
  <c r="D10" i="5"/>
  <c r="H43" i="5" l="1"/>
  <c r="F43" i="5"/>
  <c r="D7" i="5"/>
  <c r="F8" i="5"/>
  <c r="D9" i="5"/>
  <c r="F10" i="5"/>
  <c r="D57" i="5"/>
  <c r="F58" i="5"/>
  <c r="D43" i="5"/>
  <c r="C6" i="5"/>
  <c r="B9" i="5"/>
  <c r="B43" i="5"/>
  <c r="B57" i="5"/>
  <c r="H58" i="5" l="1"/>
  <c r="H57" i="5" s="1"/>
  <c r="F9" i="5"/>
  <c r="F6" i="5" s="1"/>
  <c r="H10" i="5"/>
  <c r="H9" i="5" s="1"/>
  <c r="F7" i="5"/>
  <c r="H8" i="5"/>
  <c r="H7" i="5" s="1"/>
  <c r="D6" i="5"/>
  <c r="B7" i="5"/>
  <c r="B6" i="5" s="1"/>
  <c r="D66" i="1"/>
  <c r="D65" i="1"/>
  <c r="D64" i="1"/>
  <c r="D63" i="1"/>
  <c r="D62" i="1"/>
  <c r="D61" i="1"/>
  <c r="D60" i="1"/>
  <c r="D59" i="1"/>
  <c r="C58" i="1"/>
  <c r="B58" i="1"/>
  <c r="D57" i="1"/>
  <c r="D56" i="1"/>
  <c r="D55" i="1"/>
  <c r="D54" i="1"/>
  <c r="D53" i="1"/>
  <c r="D52" i="1"/>
  <c r="D51" i="1"/>
  <c r="D50" i="1"/>
  <c r="D49" i="1"/>
  <c r="D48" i="1"/>
  <c r="D47" i="1"/>
  <c r="D46" i="1"/>
  <c r="D45" i="1"/>
  <c r="D44" i="1"/>
  <c r="D43" i="1"/>
  <c r="D42" i="1"/>
  <c r="C41" i="1"/>
  <c r="B41" i="1"/>
  <c r="D40" i="1"/>
  <c r="D39" i="1"/>
  <c r="D38" i="1"/>
  <c r="D37" i="1"/>
  <c r="D36" i="1"/>
  <c r="D35" i="1"/>
  <c r="D34" i="1"/>
  <c r="D33" i="1"/>
  <c r="D32" i="1"/>
  <c r="D31" i="1"/>
  <c r="D30" i="1"/>
  <c r="D29" i="1"/>
  <c r="D28" i="1"/>
  <c r="D27" i="1"/>
  <c r="D26" i="1"/>
  <c r="D25" i="1"/>
  <c r="D24" i="1"/>
  <c r="D23" i="1"/>
  <c r="D22" i="1"/>
  <c r="D21" i="1"/>
  <c r="D20" i="1"/>
  <c r="D19" i="1"/>
  <c r="D18" i="1"/>
  <c r="C17" i="1"/>
  <c r="B17" i="1"/>
  <c r="D16" i="1"/>
  <c r="D15" i="1"/>
  <c r="D14" i="1"/>
  <c r="D13" i="1"/>
  <c r="D12" i="1"/>
  <c r="H6" i="5" l="1"/>
  <c r="D17" i="1"/>
  <c r="C11" i="1"/>
  <c r="C10" i="1" s="1"/>
  <c r="D58" i="1"/>
  <c r="D41" i="1"/>
  <c r="D11" i="1" s="1"/>
  <c r="D10" i="1" s="1"/>
  <c r="B11" i="1"/>
  <c r="B10" i="1" s="1"/>
</calcChain>
</file>

<file path=xl/sharedStrings.xml><?xml version="1.0" encoding="utf-8"?>
<sst xmlns="http://schemas.openxmlformats.org/spreadsheetml/2006/main" count="161" uniqueCount="139">
  <si>
    <t>Дотации</t>
  </si>
  <si>
    <t>Дотации на выравнивание бюджетной обеспеченности муниципальных районов (городских округов) из регионального фонда финансовой поддержки в рамках подпрограммы «Эффективная система межбюджетных отношений в Псковской области»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</si>
  <si>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>Дотации на поддержку мер по обеспечению сбалансированности муниципальных образований в рамках подпрограммы «Эффективная система межбюджетных отношений в Псковской области»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</si>
  <si>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>Дотации на материальное стимулирование муниципальных образований области, обеспечивших наилучшие показатели по сводной оценке платежеспособности и качества управления финансами в рамках подпрограммы «Эффективная система межбюджетных отношений в Псковской области»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</si>
  <si>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>Дотации за достижение наилучших значений показателей деятельности органов местного самоуправления городских округов и муниципальных районов Псковской области в рамках подпрограммы «Эффективная система межбюджетных отношений в Псковской области» государственной программы Псковской области «Создание условий для эффективного и ответственного управления региональными и муниципальными финансами, повышения устойчивости бюджетной системы Псковской области»</t>
  </si>
  <si>
    <t>Иные межбюджетные трансферты</t>
  </si>
  <si>
    <t>Реализация дополнительных мероприятий в сфере занятости населения в рамках подпрограммы «Активная политика занятости населения и социальная поддержка безработных граждан» государственной программы Псковской области «Содействие занятости населения»</t>
  </si>
  <si>
    <t>Субсидии</t>
  </si>
  <si>
    <t>Субвенции</t>
  </si>
  <si>
    <t xml:space="preserve">Наименование </t>
  </si>
  <si>
    <t>Субсидии на софинансирование строительства и реконструкции объектов муниципальной собственности, приобретение и монтаж спортивного оборудования в рамках подпрограммы «Развитие физической культуры и массового спорта» государственной программы Псковской области «Развитие физической культуры и спорта на 2014-2020 годы»</t>
  </si>
  <si>
    <t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в рамках подпрограммы «Дорожное хозяйство» государственной программы Псковской области «Развитие транспортной системы на 2014-2020 годы»</t>
  </si>
  <si>
    <t>от  _____________ № ______</t>
  </si>
  <si>
    <t>Субсидии на финансирование мероприятий, направленных на повышение энергоэффективности и энергосбережения в жилом фонде, в рамках подпрограммы «Программа энергосбережения и повышения энергетической эффективности Псковской области» государственной  программы Псковской области «Энергоэффективность и энергосбережение на 2014-2020 годы»</t>
  </si>
  <si>
    <t>Приложение № 6</t>
  </si>
  <si>
    <t>Разбивка безвозмездных поступлений из областного бюджета на 2016 год</t>
  </si>
  <si>
    <t xml:space="preserve">БЕЗВОЗМЕЗДНЫЕ ПОСТУПЛЕНИЯ ОТ ДРУГИХ БЮДЖЕТОВ БЮДЖЕТНОЙ СИСТЕМЫ РОССИЙСКОЙ ФЕДЕРАЦИИ </t>
  </si>
  <si>
    <t>БЕЗВОЗМЕЗДНЫЕ ПОСТУПЛЕНИЯ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</si>
  <si>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</si>
  <si>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Иные межбюджетные трансферты на реализацию социальных гарантий, предоставляемых педагогическим работникам образовательных учреждений</t>
  </si>
  <si>
    <t>Субсидии на реализацию мероприятий в рамках основного мероприятия «Кадровое обеспечение культуры области, развитие художественного образования, модернизация материально-технической базы учреждений культуры, развитие информатизации, совершенствование информационно-издательской деятельности»</t>
  </si>
  <si>
    <t>Иные межбюджетные трансферты на комплектование книжных фондов библиотек муниципальных образований и государственных библиотек городов Москвы и Санкт-Петербурга</t>
  </si>
  <si>
    <t>Субсидии на софинансирование строительства и реконструкции объектов муниципальной собственности в рамках основного мероприятия «Модернизация (ремонтные работы, приобретение оборудования) сети муниципальных учреждений культуры области»</t>
  </si>
  <si>
    <t xml:space="preserve">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 </t>
  </si>
  <si>
    <t>Субвенции на исполнение органами местного самоуправления отдельных государственных полномочий по формированию торгового реестра</t>
  </si>
  <si>
    <t xml:space="preserve">Субвенции на выполнение полномочий в соответствии с Законом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
</t>
  </si>
  <si>
    <t>Субвенции на выполнение государственных полномочий по образованию и обеспечению деятельности комиссий по делам несовершеннолетних и защите их прав</t>
  </si>
  <si>
    <t>Субвенции на исполнение государственных полномочий по созданию административных комиссий и определению перечня должностных лиц, уполномоченных составлять протоколы об административных правонарушениях</t>
  </si>
  <si>
    <t>Субвенции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Пскова, и Великие Луки, должности в органах местного самоуправления до 13 марта 1997 года</t>
  </si>
  <si>
    <t>Иные межбюджетные трансферты на реализацию мероприятий в рамках основного мероприятия «Реализация мероприятий активной политики и дополнительных мероприятий в сфере занятости населения»</t>
  </si>
  <si>
    <t xml:space="preserve">Иные межбюджетные трансферты на реализацию мероприятий в рамках в рамках основного мероприятия «Повышение эффективности реализации молодежной политики в муниципальных образованиях Псковской области» </t>
  </si>
  <si>
    <t>Субвенции на реализацию основных общеобразовательных программ дошкольного образования в части финансирования расходов на оплату труда и организацию образовательного процесса в муниципальных образовательных организациях, реализующих общеобразовательную программу дошкольного образования</t>
  </si>
  <si>
    <t>Иные межбюджетные трансферты на воспитание и обучение детей-инвалидов в муниципальных дошкольных образовательных учреждениях</t>
  </si>
  <si>
    <t>Субвенции на реализацию основных образовательных программ дошкольного, начального общего, основного общего, среднего (полного) общего образования в части финансирования расходов на оплату труда работников муниципальных общеобразовательных учреждений, расходов, обеспечивающих организацию учебного процесса, расходов на дошкольное образование в муниципальных общеобразовательных учреждениях</t>
  </si>
  <si>
    <t>Субвенции на выплату вознаграждения за выполнение функций классного руководителя педагогическим работникам муниципальных образовательных учреждений</t>
  </si>
  <si>
    <t>Субвенции на реализацию дополнительного образования детей, обучение их шахматной грамоте и введение основ православной культуры в муниципальных общеобразовательных учреждениях</t>
  </si>
  <si>
    <t>Субсидии на осуществление мероприятий по организации питания в муниципальных общеобразовательных учреждениях</t>
  </si>
  <si>
    <t>Субсидии на реализацию мероприятий в рамках основного мероприятия «Развитие сети организаций общего, дополнительного и профессионального образования детей в соответствии с требованиями ФГОС и СанПин»</t>
  </si>
  <si>
    <t>Субвенции на выплату компенсации части родительской платы за присмотр и уход за детьми, осваивающими образовательные программы дошкольного образования в организациях, осуществляющих образовательную деятельность</t>
  </si>
  <si>
    <t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</t>
  </si>
  <si>
    <t>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2013-2017 годах», за счет средств Государственной корпорации «Фонд содействия реформирования жилищно-коммунального хозяйства»</t>
  </si>
  <si>
    <t xml:space="preserve">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2013-2017 годах» </t>
  </si>
  <si>
    <t>Субсидии местным бюджетам из областного бюджета на создание условий для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осваивающими образовательные программы дошкольного образования в организациях, осуществляющих образовательную деятельность</t>
  </si>
  <si>
    <t>Субвенции на 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родителей, по договорам найма специализированных жилых помещений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</si>
  <si>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</si>
  <si>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тыс.руб.</t>
  </si>
  <si>
    <t>К решению Великолукской городской Думы 
"О   бюджете муниципального образования
"Город Великие Луки" на 2016 год "</t>
  </si>
  <si>
    <t xml:space="preserve">Иные межбюджетные трансферты на реализацию мероприятий в рамках основного мероприятия «Реализация мероприятий активной политики и дополнительных мероприятий в сфере занятости населения» </t>
  </si>
  <si>
    <t>Примечание</t>
  </si>
  <si>
    <t>Субвенции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</si>
  <si>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 xml:space="preserve">Оплата труда 599,0 тыс.руб., Расходы на обеспечение ведения дел 353,0 тыс.руб. (+4,0 тыс.руб. увеличение норматива) </t>
  </si>
  <si>
    <t>Количество детей-сирот и детей, оставшихся без попечения родителей, детей-инвалидов, детей с туберкулезной интоксикацией (не взимается плата) - 43 чел.</t>
  </si>
  <si>
    <t>Иные межбюджетные трансферты на комплектование книжных фондов бибилиотек муниципальных образований</t>
  </si>
  <si>
    <t>Кружковая работа 11 683,0 тыс.руб., Введение шахматного всеобуча 89,0 тыс.руб., Введение основ православной культуры 74,0 тыс.руб.</t>
  </si>
  <si>
    <t>5 чел. х 600 руб. х 12мес.</t>
  </si>
  <si>
    <t>Подлежит регистрации и учету 4 чел.</t>
  </si>
  <si>
    <t>Субвенции на реализацию социальных гарантий, предоставляемых педагогическим работникам образовательных организаций</t>
  </si>
  <si>
    <t>Выплата денежного пособия педработникам, имеющим стаж работы менее трех лет</t>
  </si>
  <si>
    <r>
      <t>ФОТ общеоб.классы +9 685,0 (увеличение норматива), ФОТ коррекц.классы -1 225,0 (уменьшение норматива). Итого с учебными расходами +</t>
    </r>
    <r>
      <rPr>
        <b/>
        <sz val="13"/>
        <color rgb="FF000000"/>
        <rFont val="Times New Roman"/>
        <family val="1"/>
        <charset val="204"/>
      </rPr>
      <t>8 630,0</t>
    </r>
    <r>
      <rPr>
        <sz val="13"/>
        <color rgb="FF000000"/>
        <rFont val="Times New Roman"/>
        <family val="1"/>
        <charset val="204"/>
      </rPr>
      <t xml:space="preserve"> тыс.руб. + </t>
    </r>
    <r>
      <rPr>
        <b/>
        <sz val="13"/>
        <color rgb="FF000000"/>
        <rFont val="Times New Roman"/>
        <family val="1"/>
        <charset val="204"/>
      </rPr>
      <t xml:space="preserve">219,0 </t>
    </r>
    <r>
      <rPr>
        <sz val="13"/>
        <color rgb="FF000000"/>
        <rFont val="Times New Roman"/>
        <family val="1"/>
        <charset val="204"/>
      </rPr>
      <t xml:space="preserve">тыс.руб. (специальные обр.уч. Увеличение норматива) + </t>
    </r>
    <r>
      <rPr>
        <b/>
        <sz val="13"/>
        <color rgb="FF000000"/>
        <rFont val="Times New Roman"/>
        <family val="1"/>
        <charset val="204"/>
      </rPr>
      <t>3 453,0</t>
    </r>
    <r>
      <rPr>
        <sz val="13"/>
        <color rgb="FF000000"/>
        <rFont val="Times New Roman"/>
        <family val="1"/>
        <charset val="204"/>
      </rPr>
      <t xml:space="preserve"> тыс.руб. (дошкольники +1348,0 Обслуж.персонал, +2 105,0 АУП)</t>
    </r>
  </si>
  <si>
    <t>Численность получателей 19 чел.</t>
  </si>
  <si>
    <t>Численность получателей 17 чел. (Средства федерального бюджета)</t>
  </si>
  <si>
    <t xml:space="preserve">Субсидии на реализацию мероприятий в рамках основного мероприятия «Совершенствование деятельности в области профессионального искусства, народной культуры, самодеятельного творчества, международного культурного сотрудничества» </t>
  </si>
  <si>
    <t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в рамках основного мероприятия «Совершенствование деятельности в области профессионального искусства, народной культуры, самодеятельного творчества, международного культурного сотрудничества»</t>
  </si>
  <si>
    <t>Субсидии на реализацию мероприятий в рамках основного мероприятия «Обеспечение мер, направленных на привлечение жителей области к регулярным занятиям физической культурой и спортом»</t>
  </si>
  <si>
    <t xml:space="preserve">Субсидии на софинансирование строительства и реконструкции объектов муниципальной собственности, приобретение и монтаж спортивного оборудования в рамках основного мероприятия «Строительство, реконструкция, ремонт спортивных сооружений» </t>
  </si>
  <si>
    <t xml:space="preserve">Субсидии на реализацию мероприятий в рамках основного мероприятия «Подготовка документов территориального планирования и градостроительного зонирования (в т.ч. внесение изменений) муниципальных образований области» </t>
  </si>
  <si>
    <t xml:space="preserve">Субсидии на осуществление дорожной деятельности, а также на капитальный ремонт и ремонт дворовых территорий многоквартирных домов, проездов к дворовым территориям многоквартирных домов населенных пунктов области в рамках основного мероприятия «Выполнение работ по обеспечению сохранности и приведению в нормативное состояние автомобильных дорог общего пользования местного значения, дворовых территорий и проездов к ним» </t>
  </si>
  <si>
    <t>Субсидии на приобретение оборудования и материалов для модернизации объектов теплоснабжения, водоснабжения, водоотведения в целях подготовки муниципальных образований к отопительному сезону</t>
  </si>
  <si>
    <t>Закупка материалов (труб) в целях подготовки к отопительному сезону</t>
  </si>
  <si>
    <t>30,0 млн. руб.  Строительство велоцентра, 11,1 млн. руб. ФОКОТ СОШ №13</t>
  </si>
  <si>
    <t>Проведение общегородских спортивных мероприятий</t>
  </si>
  <si>
    <t xml:space="preserve">Субсидии на 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2013-2017 годах» за счет средств государственной корпорации «Фонд содействия реформирования жилищно-коммунального хозяйства» </t>
  </si>
  <si>
    <t xml:space="preserve">Субсидии на 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2013-2017 годах» </t>
  </si>
  <si>
    <t>Учтено в  Бюджете, на основании данных ГФУ</t>
  </si>
  <si>
    <t>Предусмотрено дополнительно в проекте областного бюджета</t>
  </si>
  <si>
    <t xml:space="preserve"> Итого, с учетом изменений</t>
  </si>
  <si>
    <t>Гала - концерт посвященный 850-летию города "Звезды российской эстрады Великим Лукам"</t>
  </si>
  <si>
    <t>Благоустройство мемориального захоронения (замена памятников)</t>
  </si>
  <si>
    <t>Реконструкция прилегающей территории Драматического театра</t>
  </si>
  <si>
    <t>Уменьшение норматива на расходы по обслуживающему персоналу. ФОТ учтен на 11 месяцев</t>
  </si>
  <si>
    <t>300 организаций х 0,061 норматив</t>
  </si>
  <si>
    <t>Количество детей-инвалидов в дошкольных учрежедениях 43 х норматив 75</t>
  </si>
  <si>
    <t>Псковский областной суд 69,5 т.р., 3 окружной суд 19,5 т.р., Ленинградский суд 10,0 т.р. (средства федерального бюджета)</t>
  </si>
  <si>
    <t>Средства федерального бюджета</t>
  </si>
  <si>
    <t>Организация временного трудоустройства несовершенолетних граждан в возрасте 14-18 лет</t>
  </si>
  <si>
    <t>Средства федерального бюджета, Этап 2015</t>
  </si>
  <si>
    <t>66,7 млн.руб. - Этап 2014, 11,3 млн.руб. - Этап 2015</t>
  </si>
  <si>
    <t xml:space="preserve">Дотации на поддержку мер по обеспечению сбалансированности муниципальных образований </t>
  </si>
  <si>
    <t>Субвенции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</t>
  </si>
  <si>
    <t xml:space="preserve">Субвенции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образования, дополнительного образования детей в общеобразовательных организациях области
</t>
  </si>
  <si>
    <t>Субсидии на поддержку творческой деятельности и укрепление материально-технической базы муниципальных театров в населенных пунктах с численностью населения до 300 тысяч человек</t>
  </si>
  <si>
    <t>Субсидии на создание условий для обеспечения подготовки спортивного резерва области и обеспечения уровня финансирования организаций, осуществляющих спортивную подготовку в соответствии с требованиями федеральных стандартов спортивной подготовки</t>
  </si>
  <si>
    <t>Субсидии бюджетам муниципальных образований области на реализацию муниципальных программ поддержки социально ориентированных некоммерческих организаций</t>
  </si>
  <si>
    <t>Субсидии на ликвидацию очагов сорного растения борщевик Сосновского</t>
  </si>
  <si>
    <t>Субсидии на проведение ремонта (реконструкции) и благоустройство воинских захоронений, памятников и памятных знаков, увековечивающих память погибших при защите Отечества, на территории муниципального образования</t>
  </si>
  <si>
    <t>Субсидии на подготовку документов территориального планирования, градостроительного зонирования и документации по планировке территории</t>
  </si>
  <si>
    <t>Субвенции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 за счет средств областного бюджета</t>
  </si>
  <si>
    <t>Субсидии на 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2019 - 2025 годах» за счет средств областного бюджета</t>
  </si>
  <si>
    <t>Субсидии бюджетам муниципальных образований Псковской области на ремонтные работы и оснащение помещений, предназначенных для использования в целях профилактики правонарушений и обеспечения общественной безопасности</t>
  </si>
  <si>
    <t>Субсидии на осуществление мероприятий по организации питания в муниципальных общеобразовательных организациях</t>
  </si>
  <si>
    <t>Субсидии на организацию бесплатного горячего питания обучающихся, получающих начальное общее образование в государственных и муниципальных общеобразовательных организациях</t>
  </si>
  <si>
    <t>Субвенции на осуществление органами местного самоуправления отдельных государственных полномочий по организации мероприятий при осуществлении деятельности по обращению с животными без владельцев на территории Псковской области</t>
  </si>
  <si>
    <t>Субсидии местным бюджетам на установку знаков туристской навигации</t>
  </si>
  <si>
    <t>Субсидии на техническое оснащение муниципальных музеев</t>
  </si>
  <si>
    <t>Субсидии муниципальным образованиям на приобретение дорожной техники</t>
  </si>
  <si>
    <t>Резервный фонд Правительства Псковской области</t>
  </si>
  <si>
    <t>Субсидии на 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2019 - 2025 годах»</t>
  </si>
  <si>
    <t>Субсидии на обеспечение мероприятий по переселению граждан из аварийного жилищного фонда в рамках областной адресной программы «Переселение граждан из аварийного жилищного фонда в 2019 - 2025 годах» за счет средств государственной корпорации «Фонд содействия реформированию жилищно-коммунального хозяйства»</t>
  </si>
  <si>
    <t>Субсидии местным бюджетам на реализацию инициативных проектов</t>
  </si>
  <si>
    <t>Субсидии на предоставление педагогическим работникам муниципальных образовательных организаций дополнительной поддержки на бесплатное посещение культурно-массовых мероприятий</t>
  </si>
  <si>
    <t>Субсидии местным бюджетам из областного бюджета на повышение эффективности деятельности территориальных общественных самоуправлений в Псковской области</t>
  </si>
  <si>
    <t>Субсидии на развитие институтов территориального общественного самоуправления и поддержку проектов местных инициатив</t>
  </si>
  <si>
    <t>Иные межбюджетные трансфертов из областного бюджета местным бюджетам городских округов и муниципальных районов на поощрение муниципальных управленческих команд за достижение показателей деятельности органов исполнительной власти Псковской области</t>
  </si>
  <si>
    <t>Субсидии на проведение мероприятий по созданию в образовательных организациях, центрах психолого-педагогической, медицинской и социальной помощи универсальной безбарьерной среды для инклюзивного и качественного образования детей-инвалидов</t>
  </si>
  <si>
    <t xml:space="preserve">Субсидии на обеспечение мер, направленных на привлечение жителей области к регулярным занятиям физической культурой и спортом </t>
  </si>
  <si>
    <t>Субсидии на создание условий для обеспечения успешного выступления псковских спортсменов и спортивных сборных команд области на всероссийских и международных соревнованиях</t>
  </si>
  <si>
    <t>Субсидии на подготовку документов территориального планирования и градостроительного зонирования (в том числе изменений) муниципальных образований области в сфере жилищно-коммунального хозяйства</t>
  </si>
  <si>
    <t>Субсидии на реализацию муниципальных программ формирования современной городской среды</t>
  </si>
  <si>
    <t>Субсидии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</t>
  </si>
  <si>
    <t xml:space="preserve">Субсидии на подготовку документов территориального планирования, градостроительного зонирования </t>
  </si>
  <si>
    <t>Иные межбюджетные трансферты на реализацию мероприятий в рамках комплекса процессных мероприятий «Активная политика занятости населения и социальная поддержка безработных граждан»</t>
  </si>
  <si>
    <t>Иные межбюджетные трансферты на воспитание и обучение детей-инвалидов в муниципальных дошкольных образовательных организациях</t>
  </si>
  <si>
    <t xml:space="preserve">Субсидии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 </t>
  </si>
  <si>
    <t>Субсидии на реализацию мероприятий в рамках комплекса процессных мероприятий «Развитие и совершенствование института добровольных народных дружин»</t>
  </si>
  <si>
    <t>Субсидии на софинансирование расходных обязательств муниципальных образований,  связанных с реализацией  федеральной целевой программы «Увековечение памяти погибших при защите Отечества на 2019 - 2024 годы»</t>
  </si>
  <si>
    <t>Сумма на    2024 год</t>
  </si>
  <si>
    <t>Субвенции на осуществление государственных полномочий по выплате компенсации педагогическим работникам компенсации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</si>
  <si>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Иные межбюджетные трансферты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</t>
  </si>
  <si>
    <t>Иные межбюджетные трансферты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</t>
  </si>
  <si>
    <t>поправки 1</t>
  </si>
  <si>
    <t>Объем межбюджетных трансфертов в бюджет муниципального образования "Город Великие Луки", получаемых из бюджетов бюджетной системы Российской Федерации в 2024 году</t>
  </si>
  <si>
    <t xml:space="preserve">к решению Великолукской городской Думы  
от ________________№ _________   
"О внесении изменений и дополнений в решение
 Великолукской городской Думы от 21.12.2023 № 118
"О бюджете муниципального образования "Город Великие Луки" 
на 2024 год и плановый период 2025 и 2026 годов"  </t>
  </si>
  <si>
    <t>Приложение № 4</t>
  </si>
  <si>
    <t>Поправки 2</t>
  </si>
  <si>
    <t>Субсидии на реализацию мероприятий по адаптации социально значимых объектов, объектов жилищного фонда и дорожной инфраструктуры к потребностям маломобильных групп населения</t>
  </si>
  <si>
    <t>поправки 3</t>
  </si>
  <si>
    <t>Иные межбюджетные трансферты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государственных, муниципальных общеобразовательных организаций, профессиональных образовательных организаций</t>
  </si>
  <si>
    <t>Иные межбюджетные трансферты из областного бюджета бюджетам муниципальных районов (муниципальных округов, городских округов) Псковской области, достигших роста поступлений в областной бюджет налоговых доходов</t>
  </si>
  <si>
    <t>Субсидии на приобретение служебного жилья для педагогических работников муниципальных образовательных организаций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</si>
</sst>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0"/>
      <color rgb="FF000000"/>
      <name val="Times New Roman"/>
    </font>
    <font>
      <sz val="13"/>
      <name val="Times New Roman"/>
      <family val="1"/>
      <charset val="204"/>
    </font>
    <font>
      <b/>
      <sz val="13"/>
      <name val="Times New Roman"/>
      <family val="1"/>
      <charset val="204"/>
    </font>
    <font>
      <sz val="13"/>
      <color rgb="FF000000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rgb="FF000000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9"/>
      <color rgb="FF000000"/>
      <name val="Calibri"/>
      <family val="2"/>
      <charset val="204"/>
      <scheme val="minor"/>
    </font>
    <font>
      <sz val="13"/>
      <color rgb="FFFF0000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top" wrapText="1"/>
    </xf>
    <xf numFmtId="0" fontId="8" fillId="0" borderId="3">
      <alignment horizontal="center" vertical="top" wrapText="1"/>
    </xf>
  </cellStyleXfs>
  <cellXfs count="75">
    <xf numFmtId="0" fontId="0" fillId="0" borderId="0" xfId="0">
      <alignment vertical="top" wrapText="1"/>
    </xf>
    <xf numFmtId="0" fontId="1" fillId="0" borderId="0" xfId="0" applyFont="1" applyAlignment="1"/>
    <xf numFmtId="0" fontId="2" fillId="0" borderId="0" xfId="0" applyFont="1" applyAlignment="1"/>
    <xf numFmtId="0" fontId="3" fillId="0" borderId="0" xfId="0" applyFont="1">
      <alignment vertical="top" wrapText="1"/>
    </xf>
    <xf numFmtId="0" fontId="3" fillId="0" borderId="0" xfId="0" applyFont="1" applyAlignment="1">
      <alignment horizontal="justify" vertical="top" wrapText="1"/>
    </xf>
    <xf numFmtId="0" fontId="1" fillId="0" borderId="0" xfId="0" applyFont="1" applyAlignment="1">
      <alignment horizontal="justify" vertical="top" wrapText="1"/>
    </xf>
    <xf numFmtId="0" fontId="1" fillId="3" borderId="0" xfId="0" applyFont="1" applyFill="1" applyAlignment="1">
      <alignment horizontal="justify" vertical="top" wrapText="1"/>
    </xf>
    <xf numFmtId="0" fontId="4" fillId="2" borderId="0" xfId="0" applyFont="1" applyFill="1">
      <alignment vertical="top" wrapText="1"/>
    </xf>
    <xf numFmtId="0" fontId="3" fillId="0" borderId="1" xfId="0" applyFont="1" applyBorder="1" applyAlignment="1">
      <alignment horizontal="justify" vertical="top" wrapText="1"/>
    </xf>
    <xf numFmtId="164" fontId="1" fillId="2" borderId="0" xfId="0" applyNumberFormat="1" applyFont="1" applyFill="1" applyAlignment="1">
      <alignment horizontal="right"/>
    </xf>
    <xf numFmtId="164" fontId="1" fillId="0" borderId="0" xfId="0" applyNumberFormat="1" applyFont="1" applyAlignment="1">
      <alignment horizontal="right" wrapText="1"/>
    </xf>
    <xf numFmtId="164" fontId="1" fillId="2" borderId="1" xfId="0" applyNumberFormat="1" applyFont="1" applyFill="1" applyBorder="1" applyAlignment="1">
      <alignment horizontal="right"/>
    </xf>
    <xf numFmtId="164" fontId="1" fillId="4" borderId="1" xfId="0" applyNumberFormat="1" applyFont="1" applyFill="1" applyBorder="1" applyAlignment="1">
      <alignment horizontal="right"/>
    </xf>
    <xf numFmtId="164" fontId="2" fillId="4" borderId="1" xfId="0" applyNumberFormat="1" applyFont="1" applyFill="1" applyBorder="1" applyAlignment="1">
      <alignment horizontal="right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/>
    <xf numFmtId="164" fontId="1" fillId="0" borderId="1" xfId="0" applyNumberFormat="1" applyFont="1" applyBorder="1" applyAlignment="1"/>
    <xf numFmtId="0" fontId="2" fillId="0" borderId="1" xfId="0" applyFont="1" applyBorder="1" applyAlignment="1"/>
    <xf numFmtId="0" fontId="3" fillId="0" borderId="1" xfId="0" applyFont="1" applyBorder="1">
      <alignment vertical="top" wrapText="1"/>
    </xf>
    <xf numFmtId="0" fontId="4" fillId="2" borderId="1" xfId="0" applyFont="1" applyFill="1" applyBorder="1">
      <alignment vertical="top" wrapText="1"/>
    </xf>
    <xf numFmtId="164" fontId="1" fillId="0" borderId="1" xfId="0" applyNumberFormat="1" applyFont="1" applyBorder="1" applyAlignment="1">
      <alignment horizontal="right" wrapText="1"/>
    </xf>
    <xf numFmtId="164" fontId="1" fillId="0" borderId="1" xfId="0" applyNumberFormat="1" applyFont="1" applyBorder="1" applyAlignment="1">
      <alignment horizontal="center" vertical="center" wrapText="1"/>
    </xf>
    <xf numFmtId="164" fontId="1" fillId="0" borderId="0" xfId="0" applyNumberFormat="1" applyFont="1" applyAlignment="1">
      <alignment horizontal="right"/>
    </xf>
    <xf numFmtId="164" fontId="1" fillId="0" borderId="1" xfId="0" applyNumberFormat="1" applyFont="1" applyBorder="1" applyAlignment="1">
      <alignment horizontal="right"/>
    </xf>
    <xf numFmtId="164" fontId="3" fillId="0" borderId="1" xfId="0" applyNumberFormat="1" applyFont="1" applyBorder="1" applyAlignment="1">
      <alignment horizontal="right" wrapText="1"/>
    </xf>
    <xf numFmtId="164" fontId="3" fillId="0" borderId="0" xfId="0" applyNumberFormat="1" applyFont="1" applyAlignment="1">
      <alignment horizontal="right" wrapText="1"/>
    </xf>
    <xf numFmtId="164" fontId="4" fillId="2" borderId="1" xfId="0" applyNumberFormat="1" applyFont="1" applyFill="1" applyBorder="1" applyAlignment="1">
      <alignment horizontal="right" wrapText="1"/>
    </xf>
    <xf numFmtId="0" fontId="1" fillId="0" borderId="1" xfId="0" applyFont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justify" vertical="top" wrapText="1"/>
    </xf>
    <xf numFmtId="0" fontId="2" fillId="4" borderId="1" xfId="0" applyFont="1" applyFill="1" applyBorder="1" applyAlignment="1" applyProtection="1">
      <alignment horizontal="justify" vertical="center" wrapText="1"/>
      <protection locked="0"/>
    </xf>
    <xf numFmtId="1" fontId="2" fillId="4" borderId="1" xfId="0" applyNumberFormat="1" applyFont="1" applyFill="1" applyBorder="1" applyAlignment="1">
      <alignment horizontal="justify" vertical="top" wrapText="1"/>
    </xf>
    <xf numFmtId="0" fontId="2" fillId="4" borderId="1" xfId="0" applyFont="1" applyFill="1" applyBorder="1" applyAlignment="1">
      <alignment horizontal="justify" vertical="top" wrapText="1"/>
    </xf>
    <xf numFmtId="0" fontId="1" fillId="4" borderId="1" xfId="0" applyFont="1" applyFill="1" applyBorder="1" applyAlignment="1">
      <alignment horizontal="justify" vertical="top" wrapText="1"/>
    </xf>
    <xf numFmtId="0" fontId="4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justify" vertical="top" wrapText="1"/>
    </xf>
    <xf numFmtId="0" fontId="4" fillId="2" borderId="1" xfId="0" applyFont="1" applyFill="1" applyBorder="1" applyAlignment="1">
      <alignment horizontal="justify" vertical="top" wrapText="1"/>
    </xf>
    <xf numFmtId="2" fontId="3" fillId="0" borderId="1" xfId="0" applyNumberFormat="1" applyFont="1" applyBorder="1" applyAlignment="1">
      <alignment horizontal="justify" vertical="top" wrapText="1"/>
    </xf>
    <xf numFmtId="0" fontId="4" fillId="0" borderId="0" xfId="0" applyNumberFormat="1" applyFont="1">
      <alignment vertical="top" wrapText="1"/>
    </xf>
    <xf numFmtId="0" fontId="4" fillId="0" borderId="0" xfId="0" applyNumberFormat="1" applyFont="1" applyAlignment="1"/>
    <xf numFmtId="0" fontId="4" fillId="0" borderId="0" xfId="0" applyNumberFormat="1" applyFont="1" applyAlignment="1">
      <alignment horizontal="right" wrapText="1"/>
    </xf>
    <xf numFmtId="0" fontId="1" fillId="0" borderId="0" xfId="0" applyNumberFormat="1" applyFont="1">
      <alignment vertical="top" wrapText="1"/>
    </xf>
    <xf numFmtId="0" fontId="4" fillId="3" borderId="1" xfId="0" applyNumberFormat="1" applyFont="1" applyFill="1" applyBorder="1" applyAlignment="1">
      <alignment horizontal="center" vertical="center" wrapText="1"/>
    </xf>
    <xf numFmtId="0" fontId="1" fillId="2" borderId="1" xfId="0" applyNumberFormat="1" applyFont="1" applyFill="1" applyBorder="1" applyAlignment="1">
      <alignment horizontal="center" wrapText="1"/>
    </xf>
    <xf numFmtId="0" fontId="4" fillId="0" borderId="1" xfId="0" applyNumberFormat="1" applyFont="1" applyBorder="1" applyAlignment="1">
      <alignment horizontal="center" vertical="center"/>
    </xf>
    <xf numFmtId="0" fontId="4" fillId="0" borderId="1" xfId="0" applyNumberFormat="1" applyFont="1" applyBorder="1" applyAlignment="1">
      <alignment horizontal="right"/>
    </xf>
    <xf numFmtId="0" fontId="6" fillId="5" borderId="1" xfId="0" applyNumberFormat="1" applyFont="1" applyFill="1" applyBorder="1" applyAlignment="1">
      <alignment horizontal="justify" vertical="top" wrapText="1"/>
    </xf>
    <xf numFmtId="0" fontId="2" fillId="5" borderId="1" xfId="0" applyNumberFormat="1" applyFont="1" applyFill="1" applyBorder="1" applyAlignment="1">
      <alignment horizontal="right"/>
    </xf>
    <xf numFmtId="0" fontId="6" fillId="0" borderId="0" xfId="0" applyNumberFormat="1" applyFont="1" applyAlignment="1"/>
    <xf numFmtId="0" fontId="6" fillId="0" borderId="0" xfId="0" applyNumberFormat="1" applyFont="1">
      <alignment vertical="top" wrapText="1"/>
    </xf>
    <xf numFmtId="0" fontId="4" fillId="2" borderId="1" xfId="0" applyNumberFormat="1" applyFont="1" applyFill="1" applyBorder="1" applyAlignment="1">
      <alignment horizontal="justify" vertical="top" wrapText="1"/>
    </xf>
    <xf numFmtId="0" fontId="1" fillId="0" borderId="1" xfId="0" applyNumberFormat="1" applyFont="1" applyBorder="1" applyAlignment="1">
      <alignment horizontal="right"/>
    </xf>
    <xf numFmtId="0" fontId="4" fillId="0" borderId="1" xfId="0" applyNumberFormat="1" applyFont="1" applyBorder="1" applyAlignment="1">
      <alignment horizontal="right" wrapText="1"/>
    </xf>
    <xf numFmtId="0" fontId="4" fillId="0" borderId="1" xfId="0" applyNumberFormat="1" applyFont="1" applyBorder="1" applyAlignment="1"/>
    <xf numFmtId="0" fontId="1" fillId="0" borderId="1" xfId="0" applyNumberFormat="1" applyFont="1" applyBorder="1" applyAlignment="1"/>
    <xf numFmtId="0" fontId="1" fillId="2" borderId="1" xfId="0" applyNumberFormat="1" applyFont="1" applyFill="1" applyBorder="1" applyAlignment="1">
      <alignment horizontal="right"/>
    </xf>
    <xf numFmtId="0" fontId="4" fillId="2" borderId="1" xfId="0" applyNumberFormat="1" applyFont="1" applyFill="1" applyBorder="1" applyAlignment="1">
      <alignment horizontal="right" wrapText="1"/>
    </xf>
    <xf numFmtId="0" fontId="9" fillId="2" borderId="1" xfId="0" applyNumberFormat="1" applyFont="1" applyFill="1" applyBorder="1" applyAlignment="1">
      <alignment horizontal="right" wrapText="1"/>
    </xf>
    <xf numFmtId="0" fontId="4" fillId="2" borderId="0" xfId="0" applyNumberFormat="1" applyFont="1" applyFill="1">
      <alignment vertical="top" wrapText="1"/>
    </xf>
    <xf numFmtId="0" fontId="4" fillId="0" borderId="1" xfId="0" applyNumberFormat="1" applyFont="1" applyBorder="1" applyAlignment="1">
      <alignment horizontal="justify" vertical="top" wrapText="1"/>
    </xf>
    <xf numFmtId="0" fontId="4" fillId="0" borderId="1" xfId="0" applyNumberFormat="1" applyFont="1" applyBorder="1" applyAlignment="1">
      <alignment horizontal="justify" vertical="center" wrapText="1"/>
    </xf>
    <xf numFmtId="0" fontId="9" fillId="0" borderId="1" xfId="0" applyNumberFormat="1" applyFont="1" applyBorder="1" applyAlignment="1">
      <alignment horizontal="right" wrapText="1"/>
    </xf>
    <xf numFmtId="0" fontId="1" fillId="0" borderId="1" xfId="0" applyNumberFormat="1" applyFont="1" applyBorder="1" applyAlignment="1">
      <alignment horizontal="right" wrapText="1"/>
    </xf>
    <xf numFmtId="0" fontId="1" fillId="0" borderId="4" xfId="0" applyNumberFormat="1" applyFont="1" applyBorder="1">
      <alignment vertical="top" wrapText="1"/>
    </xf>
    <xf numFmtId="0" fontId="1" fillId="0" borderId="1" xfId="0" applyNumberFormat="1" applyFont="1" applyBorder="1">
      <alignment vertical="top" wrapText="1"/>
    </xf>
    <xf numFmtId="0" fontId="4" fillId="0" borderId="1" xfId="0" applyNumberFormat="1" applyFont="1" applyBorder="1">
      <alignment vertical="top" wrapText="1"/>
    </xf>
    <xf numFmtId="0" fontId="4" fillId="0" borderId="0" xfId="0" applyNumberFormat="1" applyFont="1" applyAlignment="1">
      <alignment horizontal="justify" vertical="top" wrapText="1"/>
    </xf>
    <xf numFmtId="0" fontId="1" fillId="2" borderId="0" xfId="0" applyFont="1" applyFill="1" applyAlignment="1">
      <alignment horizontal="right"/>
    </xf>
    <xf numFmtId="0" fontId="1" fillId="2" borderId="0" xfId="0" applyFont="1" applyFill="1" applyAlignment="1">
      <alignment horizontal="right" wrapText="1"/>
    </xf>
    <xf numFmtId="0" fontId="1" fillId="3" borderId="0" xfId="0" applyFont="1" applyFill="1" applyAlignment="1">
      <alignment horizontal="center" vertical="center"/>
    </xf>
    <xf numFmtId="0" fontId="4" fillId="0" borderId="2" xfId="0" applyNumberFormat="1" applyFont="1" applyBorder="1" applyAlignment="1">
      <alignment horizontal="right" vertical="top" wrapText="1"/>
    </xf>
    <xf numFmtId="0" fontId="4" fillId="0" borderId="0" xfId="0" applyNumberFormat="1" applyFont="1" applyBorder="1" applyAlignment="1">
      <alignment horizontal="right" vertical="top" wrapText="1"/>
    </xf>
    <xf numFmtId="0" fontId="7" fillId="3" borderId="0" xfId="0" applyNumberFormat="1" applyFont="1" applyFill="1" applyAlignment="1">
      <alignment horizontal="center" vertical="center" wrapText="1"/>
    </xf>
    <xf numFmtId="0" fontId="4" fillId="0" borderId="0" xfId="0" applyNumberFormat="1" applyFont="1" applyAlignment="1">
      <alignment horizontal="right" vertical="top" wrapText="1"/>
    </xf>
    <xf numFmtId="0" fontId="1" fillId="0" borderId="0" xfId="0" applyNumberFormat="1" applyFont="1" applyAlignment="1">
      <alignment horizontal="right" vertical="top" wrapText="1"/>
    </xf>
  </cellXfs>
  <cellStyles count="2">
    <cellStyle name="xl29" xfId="1"/>
    <cellStyle name="Обычный" xfId="0" builtinId="0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66"/>
  <sheetViews>
    <sheetView topLeftCell="A4" zoomScale="87" zoomScaleNormal="87" workbookViewId="0">
      <pane ySplit="6" topLeftCell="A60" activePane="bottomLeft" state="frozen"/>
      <selection activeCell="A4" sqref="A4"/>
      <selection pane="bottomLeft" activeCell="O49" sqref="O49"/>
    </sheetView>
  </sheetViews>
  <sheetFormatPr defaultColWidth="9.33203125" defaultRowHeight="16.5" x14ac:dyDescent="0.25"/>
  <cols>
    <col min="1" max="1" width="107.33203125" style="4" customWidth="1"/>
    <col min="2" max="2" width="19.83203125" style="10" customWidth="1"/>
    <col min="3" max="3" width="20.6640625" style="25" customWidth="1"/>
    <col min="4" max="4" width="18.33203125" style="3" customWidth="1"/>
    <col min="5" max="5" width="58.83203125" style="3" customWidth="1"/>
    <col min="6" max="16384" width="9.33203125" style="3"/>
  </cols>
  <sheetData>
    <row r="1" spans="1:5" s="1" customFormat="1" hidden="1" x14ac:dyDescent="0.25">
      <c r="A1" s="67" t="s">
        <v>14</v>
      </c>
      <c r="B1" s="67"/>
      <c r="C1" s="22"/>
    </row>
    <row r="2" spans="1:5" s="1" customFormat="1" ht="60.75" hidden="1" customHeight="1" x14ac:dyDescent="0.25">
      <c r="A2" s="68" t="s">
        <v>46</v>
      </c>
      <c r="B2" s="68"/>
      <c r="C2" s="22"/>
    </row>
    <row r="3" spans="1:5" s="1" customFormat="1" ht="21" hidden="1" customHeight="1" x14ac:dyDescent="0.25">
      <c r="A3" s="67" t="s">
        <v>12</v>
      </c>
      <c r="B3" s="67"/>
      <c r="C3" s="22"/>
    </row>
    <row r="4" spans="1:5" s="1" customFormat="1" x14ac:dyDescent="0.25">
      <c r="A4" s="6"/>
      <c r="B4" s="9"/>
      <c r="C4" s="22"/>
    </row>
    <row r="5" spans="1:5" s="1" customFormat="1" x14ac:dyDescent="0.25">
      <c r="A5" s="69" t="s">
        <v>15</v>
      </c>
      <c r="B5" s="69"/>
      <c r="C5" s="69"/>
      <c r="D5" s="69"/>
      <c r="E5" s="69"/>
    </row>
    <row r="6" spans="1:5" x14ac:dyDescent="0.2">
      <c r="A6" s="69"/>
      <c r="B6" s="69"/>
      <c r="C6" s="69"/>
      <c r="D6" s="69"/>
      <c r="E6" s="69"/>
    </row>
    <row r="7" spans="1:5" x14ac:dyDescent="0.25">
      <c r="A7" s="5"/>
      <c r="B7" s="10" t="s">
        <v>45</v>
      </c>
    </row>
    <row r="8" spans="1:5" s="1" customFormat="1" ht="84" customHeight="1" x14ac:dyDescent="0.25">
      <c r="A8" s="28" t="s">
        <v>9</v>
      </c>
      <c r="B8" s="14" t="s">
        <v>73</v>
      </c>
      <c r="C8" s="21" t="s">
        <v>74</v>
      </c>
      <c r="D8" s="14" t="s">
        <v>75</v>
      </c>
      <c r="E8" s="27" t="s">
        <v>48</v>
      </c>
    </row>
    <row r="9" spans="1:5" s="1" customFormat="1" hidden="1" x14ac:dyDescent="0.25">
      <c r="A9" s="29"/>
      <c r="B9" s="11"/>
      <c r="C9" s="23"/>
      <c r="D9" s="15"/>
      <c r="E9" s="15"/>
    </row>
    <row r="10" spans="1:5" s="1" customFormat="1" ht="33.75" customHeight="1" x14ac:dyDescent="0.25">
      <c r="A10" s="30" t="s">
        <v>17</v>
      </c>
      <c r="B10" s="13">
        <f>B11</f>
        <v>570647</v>
      </c>
      <c r="C10" s="13">
        <f>C11</f>
        <v>436446.9</v>
      </c>
      <c r="D10" s="13">
        <f>D11</f>
        <v>1007093.9</v>
      </c>
      <c r="E10" s="15"/>
    </row>
    <row r="11" spans="1:5" s="2" customFormat="1" ht="34.5" customHeight="1" x14ac:dyDescent="0.25">
      <c r="A11" s="31" t="s">
        <v>16</v>
      </c>
      <c r="B11" s="13">
        <f>B17+B41+B58</f>
        <v>570647</v>
      </c>
      <c r="C11" s="13">
        <f>C17+C41+C58</f>
        <v>436446.9</v>
      </c>
      <c r="D11" s="13">
        <f>D17+D41+D58</f>
        <v>1007093.9</v>
      </c>
      <c r="E11" s="17"/>
    </row>
    <row r="12" spans="1:5" ht="21" hidden="1" customHeight="1" x14ac:dyDescent="0.25">
      <c r="A12" s="32" t="s">
        <v>0</v>
      </c>
      <c r="B12" s="13">
        <v>0</v>
      </c>
      <c r="C12" s="24"/>
      <c r="D12" s="16">
        <f t="shared" ref="D12:D66" si="0">C12+B12</f>
        <v>0</v>
      </c>
      <c r="E12" s="18"/>
    </row>
    <row r="13" spans="1:5" ht="93.75" hidden="1" customHeight="1" x14ac:dyDescent="0.25">
      <c r="A13" s="33" t="s">
        <v>1</v>
      </c>
      <c r="B13" s="12">
        <v>0</v>
      </c>
      <c r="C13" s="24"/>
      <c r="D13" s="16">
        <f t="shared" si="0"/>
        <v>0</v>
      </c>
      <c r="E13" s="18"/>
    </row>
    <row r="14" spans="1:5" ht="99" hidden="1" x14ac:dyDescent="0.25">
      <c r="A14" s="33" t="s">
        <v>2</v>
      </c>
      <c r="B14" s="13">
        <v>0</v>
      </c>
      <c r="C14" s="24"/>
      <c r="D14" s="16">
        <f t="shared" si="0"/>
        <v>0</v>
      </c>
      <c r="E14" s="18"/>
    </row>
    <row r="15" spans="1:5" ht="115.5" hidden="1" x14ac:dyDescent="0.25">
      <c r="A15" s="33" t="s">
        <v>3</v>
      </c>
      <c r="B15" s="13">
        <v>0</v>
      </c>
      <c r="C15" s="24"/>
      <c r="D15" s="16">
        <f t="shared" si="0"/>
        <v>0</v>
      </c>
      <c r="E15" s="18"/>
    </row>
    <row r="16" spans="1:5" ht="115.5" hidden="1" x14ac:dyDescent="0.25">
      <c r="A16" s="33" t="s">
        <v>4</v>
      </c>
      <c r="B16" s="13">
        <v>0</v>
      </c>
      <c r="C16" s="24"/>
      <c r="D16" s="16">
        <f t="shared" si="0"/>
        <v>0</v>
      </c>
      <c r="E16" s="18"/>
    </row>
    <row r="17" spans="1:5" ht="20.25" customHeight="1" x14ac:dyDescent="0.25">
      <c r="A17" s="32" t="s">
        <v>7</v>
      </c>
      <c r="B17" s="13">
        <f>SUM(B18:B40)</f>
        <v>21683</v>
      </c>
      <c r="C17" s="13">
        <f>SUM(C18:C40)</f>
        <v>425694</v>
      </c>
      <c r="D17" s="13">
        <f>SUM(D18:D40)</f>
        <v>447377</v>
      </c>
      <c r="E17" s="18"/>
    </row>
    <row r="18" spans="1:5" ht="48.75" hidden="1" customHeight="1" x14ac:dyDescent="0.25">
      <c r="A18" s="34" t="s">
        <v>37</v>
      </c>
      <c r="B18" s="11"/>
      <c r="C18" s="24"/>
      <c r="D18" s="16">
        <f t="shared" si="0"/>
        <v>0</v>
      </c>
      <c r="E18" s="18"/>
    </row>
    <row r="19" spans="1:5" ht="38.25" customHeight="1" x14ac:dyDescent="0.25">
      <c r="A19" s="34" t="s">
        <v>36</v>
      </c>
      <c r="B19" s="11">
        <v>21114</v>
      </c>
      <c r="C19" s="24"/>
      <c r="D19" s="16">
        <f t="shared" si="0"/>
        <v>21114</v>
      </c>
      <c r="E19" s="18"/>
    </row>
    <row r="20" spans="1:5" ht="57" hidden="1" customHeight="1" x14ac:dyDescent="0.25">
      <c r="A20" s="34" t="s">
        <v>39</v>
      </c>
      <c r="B20" s="11"/>
      <c r="C20" s="24"/>
      <c r="D20" s="16">
        <f t="shared" si="0"/>
        <v>0</v>
      </c>
      <c r="E20" s="18"/>
    </row>
    <row r="21" spans="1:5" ht="73.5" hidden="1" customHeight="1" x14ac:dyDescent="0.25">
      <c r="A21" s="34" t="s">
        <v>20</v>
      </c>
      <c r="B21" s="11"/>
      <c r="C21" s="24"/>
      <c r="D21" s="16">
        <f t="shared" si="0"/>
        <v>0</v>
      </c>
      <c r="E21" s="18"/>
    </row>
    <row r="22" spans="1:5" ht="60.75" hidden="1" customHeight="1" x14ac:dyDescent="0.25">
      <c r="A22" s="34" t="s">
        <v>22</v>
      </c>
      <c r="B22" s="11"/>
      <c r="C22" s="24"/>
      <c r="D22" s="16">
        <f t="shared" si="0"/>
        <v>0</v>
      </c>
      <c r="E22" s="18"/>
    </row>
    <row r="23" spans="1:5" ht="54.75" hidden="1" customHeight="1" x14ac:dyDescent="0.25">
      <c r="A23" s="34" t="s">
        <v>18</v>
      </c>
      <c r="B23" s="11"/>
      <c r="C23" s="24"/>
      <c r="D23" s="16">
        <f t="shared" si="0"/>
        <v>0</v>
      </c>
      <c r="E23" s="18"/>
    </row>
    <row r="24" spans="1:5" ht="82.5" hidden="1" x14ac:dyDescent="0.25">
      <c r="A24" s="34" t="s">
        <v>10</v>
      </c>
      <c r="B24" s="11">
        <v>0</v>
      </c>
      <c r="C24" s="24"/>
      <c r="D24" s="16">
        <f t="shared" si="0"/>
        <v>0</v>
      </c>
      <c r="E24" s="18"/>
    </row>
    <row r="25" spans="1:5" ht="78.75" hidden="1" customHeight="1" x14ac:dyDescent="0.25">
      <c r="A25" s="34" t="s">
        <v>11</v>
      </c>
      <c r="B25" s="11">
        <v>0</v>
      </c>
      <c r="C25" s="24"/>
      <c r="D25" s="16">
        <f t="shared" si="0"/>
        <v>0</v>
      </c>
      <c r="E25" s="18"/>
    </row>
    <row r="26" spans="1:5" ht="72" hidden="1" customHeight="1" x14ac:dyDescent="0.25">
      <c r="A26" s="35" t="s">
        <v>13</v>
      </c>
      <c r="B26" s="11">
        <v>0</v>
      </c>
      <c r="C26" s="24"/>
      <c r="D26" s="16">
        <f t="shared" si="0"/>
        <v>0</v>
      </c>
      <c r="E26" s="18"/>
    </row>
    <row r="27" spans="1:5" ht="75" hidden="1" customHeight="1" x14ac:dyDescent="0.25">
      <c r="A27" s="34" t="s">
        <v>40</v>
      </c>
      <c r="B27" s="11"/>
      <c r="C27" s="24"/>
      <c r="D27" s="16">
        <f t="shared" si="0"/>
        <v>0</v>
      </c>
      <c r="E27" s="18"/>
    </row>
    <row r="28" spans="1:5" ht="42.75" hidden="1" customHeight="1" x14ac:dyDescent="0.25">
      <c r="A28" s="34" t="s">
        <v>41</v>
      </c>
      <c r="B28" s="11"/>
      <c r="C28" s="24"/>
      <c r="D28" s="16">
        <f t="shared" si="0"/>
        <v>0</v>
      </c>
      <c r="E28" s="18"/>
    </row>
    <row r="29" spans="1:5" ht="90" customHeight="1" x14ac:dyDescent="0.25">
      <c r="A29" s="35" t="s">
        <v>42</v>
      </c>
      <c r="B29" s="11">
        <v>569</v>
      </c>
      <c r="C29" s="24"/>
      <c r="D29" s="16">
        <f t="shared" si="0"/>
        <v>569</v>
      </c>
      <c r="E29" s="18" t="s">
        <v>51</v>
      </c>
    </row>
    <row r="30" spans="1:5" ht="54.75" customHeight="1" x14ac:dyDescent="0.25">
      <c r="A30" s="34" t="s">
        <v>37</v>
      </c>
      <c r="B30" s="11">
        <v>0</v>
      </c>
      <c r="C30" s="24">
        <v>1114</v>
      </c>
      <c r="D30" s="16">
        <f t="shared" si="0"/>
        <v>1114</v>
      </c>
      <c r="E30" s="18"/>
    </row>
    <row r="31" spans="1:5" ht="64.5" customHeight="1" x14ac:dyDescent="0.25">
      <c r="A31" s="34" t="s">
        <v>61</v>
      </c>
      <c r="B31" s="11">
        <v>0</v>
      </c>
      <c r="C31" s="24">
        <v>600</v>
      </c>
      <c r="D31" s="16">
        <f t="shared" si="0"/>
        <v>600</v>
      </c>
      <c r="E31" s="18" t="s">
        <v>76</v>
      </c>
    </row>
    <row r="32" spans="1:5" ht="111" customHeight="1" x14ac:dyDescent="0.25">
      <c r="A32" s="34" t="s">
        <v>62</v>
      </c>
      <c r="B32" s="11">
        <v>0</v>
      </c>
      <c r="C32" s="24">
        <v>34000</v>
      </c>
      <c r="D32" s="16">
        <f t="shared" si="0"/>
        <v>34000</v>
      </c>
      <c r="E32" s="18" t="s">
        <v>78</v>
      </c>
    </row>
    <row r="33" spans="1:5" ht="59.25" customHeight="1" x14ac:dyDescent="0.25">
      <c r="A33" s="34" t="s">
        <v>18</v>
      </c>
      <c r="B33" s="11">
        <v>0</v>
      </c>
      <c r="C33" s="24">
        <v>1000</v>
      </c>
      <c r="D33" s="16">
        <f t="shared" si="0"/>
        <v>1000</v>
      </c>
      <c r="E33" s="18" t="s">
        <v>77</v>
      </c>
    </row>
    <row r="34" spans="1:5" ht="55.5" customHeight="1" x14ac:dyDescent="0.25">
      <c r="A34" s="34" t="s">
        <v>63</v>
      </c>
      <c r="B34" s="11">
        <v>0</v>
      </c>
      <c r="C34" s="24">
        <v>420</v>
      </c>
      <c r="D34" s="16">
        <f t="shared" si="0"/>
        <v>420</v>
      </c>
      <c r="E34" s="18" t="s">
        <v>70</v>
      </c>
    </row>
    <row r="35" spans="1:5" ht="71.25" customHeight="1" x14ac:dyDescent="0.25">
      <c r="A35" s="34" t="s">
        <v>64</v>
      </c>
      <c r="B35" s="11">
        <v>0</v>
      </c>
      <c r="C35" s="24">
        <v>41100</v>
      </c>
      <c r="D35" s="16">
        <f t="shared" si="0"/>
        <v>41100</v>
      </c>
      <c r="E35" s="18" t="s">
        <v>69</v>
      </c>
    </row>
    <row r="36" spans="1:5" ht="54.75" customHeight="1" x14ac:dyDescent="0.25">
      <c r="A36" s="34" t="s">
        <v>65</v>
      </c>
      <c r="B36" s="11">
        <v>0</v>
      </c>
      <c r="C36" s="24">
        <v>1000</v>
      </c>
      <c r="D36" s="16">
        <f t="shared" si="0"/>
        <v>1000</v>
      </c>
      <c r="E36" s="18"/>
    </row>
    <row r="37" spans="1:5" ht="115.5" customHeight="1" x14ac:dyDescent="0.25">
      <c r="A37" s="34" t="s">
        <v>66</v>
      </c>
      <c r="B37" s="11">
        <v>0</v>
      </c>
      <c r="C37" s="24">
        <v>107600</v>
      </c>
      <c r="D37" s="16">
        <f t="shared" si="0"/>
        <v>107600</v>
      </c>
      <c r="E37" s="18"/>
    </row>
    <row r="38" spans="1:5" ht="54.75" customHeight="1" x14ac:dyDescent="0.25">
      <c r="A38" s="34" t="s">
        <v>67</v>
      </c>
      <c r="B38" s="11">
        <v>0</v>
      </c>
      <c r="C38" s="24">
        <v>3915</v>
      </c>
      <c r="D38" s="16">
        <f t="shared" si="0"/>
        <v>3915</v>
      </c>
      <c r="E38" s="18" t="s">
        <v>68</v>
      </c>
    </row>
    <row r="39" spans="1:5" ht="74.25" customHeight="1" x14ac:dyDescent="0.25">
      <c r="A39" s="34" t="s">
        <v>71</v>
      </c>
      <c r="B39" s="11">
        <v>0</v>
      </c>
      <c r="C39" s="24">
        <v>156945</v>
      </c>
      <c r="D39" s="16">
        <f t="shared" si="0"/>
        <v>156945</v>
      </c>
      <c r="E39" s="18" t="s">
        <v>85</v>
      </c>
    </row>
    <row r="40" spans="1:5" ht="55.5" customHeight="1" x14ac:dyDescent="0.25">
      <c r="A40" s="34" t="s">
        <v>72</v>
      </c>
      <c r="B40" s="11">
        <v>0</v>
      </c>
      <c r="C40" s="24">
        <v>78000</v>
      </c>
      <c r="D40" s="16">
        <f t="shared" si="0"/>
        <v>78000</v>
      </c>
      <c r="E40" s="18" t="s">
        <v>86</v>
      </c>
    </row>
    <row r="41" spans="1:5" ht="20.25" customHeight="1" x14ac:dyDescent="0.25">
      <c r="A41" s="32" t="s">
        <v>8</v>
      </c>
      <c r="B41" s="13">
        <f>SUM(B43:B57)</f>
        <v>545739</v>
      </c>
      <c r="C41" s="13">
        <f>SUM(C43:C57)</f>
        <v>10456</v>
      </c>
      <c r="D41" s="13">
        <f>SUM(D43:D57)</f>
        <v>556195</v>
      </c>
      <c r="E41" s="18"/>
    </row>
    <row r="42" spans="1:5" ht="87" hidden="1" customHeight="1" x14ac:dyDescent="0.25">
      <c r="A42" s="34" t="s">
        <v>33</v>
      </c>
      <c r="B42" s="11"/>
      <c r="C42" s="24"/>
      <c r="D42" s="16">
        <f t="shared" si="0"/>
        <v>0</v>
      </c>
      <c r="E42" s="18"/>
    </row>
    <row r="43" spans="1:5" ht="39.75" customHeight="1" x14ac:dyDescent="0.25">
      <c r="A43" s="34" t="s">
        <v>34</v>
      </c>
      <c r="B43" s="11">
        <v>6212</v>
      </c>
      <c r="C43" s="24"/>
      <c r="D43" s="16">
        <f t="shared" si="0"/>
        <v>6212</v>
      </c>
      <c r="E43" s="18"/>
    </row>
    <row r="44" spans="1:5" ht="61.5" customHeight="1" x14ac:dyDescent="0.25">
      <c r="A44" s="34" t="s">
        <v>35</v>
      </c>
      <c r="B44" s="11">
        <v>11846</v>
      </c>
      <c r="C44" s="24"/>
      <c r="D44" s="16">
        <f t="shared" si="0"/>
        <v>11846</v>
      </c>
      <c r="E44" s="18" t="s">
        <v>53</v>
      </c>
    </row>
    <row r="45" spans="1:5" ht="53.25" customHeight="1" x14ac:dyDescent="0.25">
      <c r="A45" s="34" t="s">
        <v>38</v>
      </c>
      <c r="B45" s="11">
        <v>25054</v>
      </c>
      <c r="C45" s="24"/>
      <c r="D45" s="16">
        <f t="shared" si="0"/>
        <v>25054</v>
      </c>
      <c r="E45" s="18"/>
    </row>
    <row r="46" spans="1:5" ht="69.75" customHeight="1" x14ac:dyDescent="0.25">
      <c r="A46" s="34" t="s">
        <v>31</v>
      </c>
      <c r="B46" s="11">
        <v>218425</v>
      </c>
      <c r="C46" s="24">
        <v>-6570</v>
      </c>
      <c r="D46" s="16">
        <f t="shared" si="0"/>
        <v>211855</v>
      </c>
      <c r="E46" s="18" t="s">
        <v>79</v>
      </c>
    </row>
    <row r="47" spans="1:5" ht="125.25" customHeight="1" x14ac:dyDescent="0.25">
      <c r="A47" s="34" t="s">
        <v>33</v>
      </c>
      <c r="B47" s="11">
        <v>244006</v>
      </c>
      <c r="C47" s="24">
        <v>12303</v>
      </c>
      <c r="D47" s="16">
        <f t="shared" si="0"/>
        <v>256309</v>
      </c>
      <c r="E47" s="18" t="s">
        <v>58</v>
      </c>
    </row>
    <row r="48" spans="1:5" ht="53.25" customHeight="1" x14ac:dyDescent="0.25">
      <c r="A48" s="34" t="s">
        <v>43</v>
      </c>
      <c r="B48" s="11">
        <v>20658</v>
      </c>
      <c r="C48" s="24"/>
      <c r="D48" s="16">
        <f t="shared" si="0"/>
        <v>20658</v>
      </c>
      <c r="E48" s="18" t="s">
        <v>59</v>
      </c>
    </row>
    <row r="49" spans="1:5" ht="63.75" customHeight="1" x14ac:dyDescent="0.25">
      <c r="A49" s="34" t="s">
        <v>44</v>
      </c>
      <c r="B49" s="11">
        <v>18483</v>
      </c>
      <c r="C49" s="24"/>
      <c r="D49" s="16">
        <f t="shared" si="0"/>
        <v>18483</v>
      </c>
      <c r="E49" s="18" t="s">
        <v>60</v>
      </c>
    </row>
    <row r="50" spans="1:5" ht="77.25" customHeight="1" x14ac:dyDescent="0.25">
      <c r="A50" s="34" t="s">
        <v>28</v>
      </c>
      <c r="B50" s="11">
        <v>36</v>
      </c>
      <c r="C50" s="24"/>
      <c r="D50" s="16">
        <f t="shared" si="0"/>
        <v>36</v>
      </c>
      <c r="E50" s="18" t="s">
        <v>54</v>
      </c>
    </row>
    <row r="51" spans="1:5" ht="94.5" customHeight="1" x14ac:dyDescent="0.25">
      <c r="A51" s="34" t="s">
        <v>25</v>
      </c>
      <c r="B51" s="11">
        <v>1</v>
      </c>
      <c r="C51" s="24"/>
      <c r="D51" s="16">
        <f t="shared" si="0"/>
        <v>1</v>
      </c>
      <c r="E51" s="18" t="s">
        <v>55</v>
      </c>
    </row>
    <row r="52" spans="1:5" ht="40.5" customHeight="1" x14ac:dyDescent="0.25">
      <c r="A52" s="34" t="s">
        <v>24</v>
      </c>
      <c r="B52" s="11">
        <v>18</v>
      </c>
      <c r="C52" s="24"/>
      <c r="D52" s="16">
        <f t="shared" si="0"/>
        <v>18</v>
      </c>
      <c r="E52" s="18" t="s">
        <v>80</v>
      </c>
    </row>
    <row r="53" spans="1:5" s="7" customFormat="1" ht="44.25" hidden="1" customHeight="1" x14ac:dyDescent="0.25">
      <c r="A53" s="36" t="s">
        <v>23</v>
      </c>
      <c r="B53" s="11"/>
      <c r="C53" s="26"/>
      <c r="D53" s="16">
        <f t="shared" si="0"/>
        <v>0</v>
      </c>
      <c r="E53" s="19"/>
    </row>
    <row r="54" spans="1:5" ht="54.75" customHeight="1" x14ac:dyDescent="0.25">
      <c r="A54" s="34" t="s">
        <v>26</v>
      </c>
      <c r="B54" s="11">
        <v>948</v>
      </c>
      <c r="C54" s="24">
        <v>4</v>
      </c>
      <c r="D54" s="16">
        <f t="shared" si="0"/>
        <v>952</v>
      </c>
      <c r="E54" s="18" t="s">
        <v>50</v>
      </c>
    </row>
    <row r="55" spans="1:5" ht="51.75" customHeight="1" x14ac:dyDescent="0.25">
      <c r="A55" s="34" t="s">
        <v>27</v>
      </c>
      <c r="B55" s="11">
        <v>52</v>
      </c>
      <c r="C55" s="24"/>
      <c r="D55" s="16">
        <f t="shared" si="0"/>
        <v>52</v>
      </c>
      <c r="E55" s="18"/>
    </row>
    <row r="56" spans="1:5" ht="60.75" customHeight="1" x14ac:dyDescent="0.25">
      <c r="A56" s="34" t="s">
        <v>49</v>
      </c>
      <c r="B56" s="11">
        <v>0</v>
      </c>
      <c r="C56" s="24">
        <v>99</v>
      </c>
      <c r="D56" s="16">
        <f t="shared" si="0"/>
        <v>99</v>
      </c>
      <c r="E56" s="18" t="s">
        <v>82</v>
      </c>
    </row>
    <row r="57" spans="1:5" ht="45" customHeight="1" x14ac:dyDescent="0.25">
      <c r="A57" s="34" t="s">
        <v>56</v>
      </c>
      <c r="B57" s="11">
        <v>0</v>
      </c>
      <c r="C57" s="24">
        <v>4620</v>
      </c>
      <c r="D57" s="16">
        <f t="shared" si="0"/>
        <v>4620</v>
      </c>
      <c r="E57" s="18" t="s">
        <v>57</v>
      </c>
    </row>
    <row r="58" spans="1:5" ht="21.75" customHeight="1" x14ac:dyDescent="0.25">
      <c r="A58" s="32" t="s">
        <v>5</v>
      </c>
      <c r="B58" s="13">
        <f>B60+B65+B66</f>
        <v>3225</v>
      </c>
      <c r="C58" s="13">
        <f>C60+C65+C66</f>
        <v>296.89999999999998</v>
      </c>
      <c r="D58" s="13">
        <f>D60+D65+D66</f>
        <v>3521.9</v>
      </c>
      <c r="E58" s="18"/>
    </row>
    <row r="59" spans="1:5" ht="41.25" hidden="1" customHeight="1" x14ac:dyDescent="0.25">
      <c r="A59" s="36" t="s">
        <v>19</v>
      </c>
      <c r="B59" s="11"/>
      <c r="C59" s="24"/>
      <c r="D59" s="16">
        <f t="shared" si="0"/>
        <v>0</v>
      </c>
      <c r="E59" s="18"/>
    </row>
    <row r="60" spans="1:5" ht="45.75" customHeight="1" x14ac:dyDescent="0.25">
      <c r="A60" s="34" t="s">
        <v>32</v>
      </c>
      <c r="B60" s="11">
        <v>3225</v>
      </c>
      <c r="C60" s="24"/>
      <c r="D60" s="16">
        <f t="shared" si="0"/>
        <v>3225</v>
      </c>
      <c r="E60" s="18" t="s">
        <v>81</v>
      </c>
    </row>
    <row r="61" spans="1:5" ht="66" hidden="1" x14ac:dyDescent="0.25">
      <c r="A61" s="8" t="s">
        <v>6</v>
      </c>
      <c r="B61" s="11">
        <v>0</v>
      </c>
      <c r="C61" s="24"/>
      <c r="D61" s="16">
        <f t="shared" si="0"/>
        <v>0</v>
      </c>
      <c r="E61" s="18"/>
    </row>
    <row r="62" spans="1:5" ht="58.5" hidden="1" customHeight="1" x14ac:dyDescent="0.25">
      <c r="A62" s="8" t="s">
        <v>30</v>
      </c>
      <c r="B62" s="11"/>
      <c r="C62" s="24"/>
      <c r="D62" s="16">
        <f t="shared" si="0"/>
        <v>0</v>
      </c>
      <c r="E62" s="18"/>
    </row>
    <row r="63" spans="1:5" ht="57.75" hidden="1" customHeight="1" x14ac:dyDescent="0.25">
      <c r="A63" s="37" t="s">
        <v>29</v>
      </c>
      <c r="B63" s="11"/>
      <c r="C63" s="24"/>
      <c r="D63" s="16">
        <f t="shared" si="0"/>
        <v>0</v>
      </c>
      <c r="E63" s="18"/>
    </row>
    <row r="64" spans="1:5" ht="36.75" hidden="1" customHeight="1" x14ac:dyDescent="0.25">
      <c r="A64" s="8" t="s">
        <v>21</v>
      </c>
      <c r="B64" s="11"/>
      <c r="C64" s="24"/>
      <c r="D64" s="16">
        <f t="shared" si="0"/>
        <v>0</v>
      </c>
      <c r="E64" s="18"/>
    </row>
    <row r="65" spans="1:5" ht="58.5" customHeight="1" x14ac:dyDescent="0.25">
      <c r="A65" s="8" t="s">
        <v>47</v>
      </c>
      <c r="B65" s="20">
        <v>0</v>
      </c>
      <c r="C65" s="24">
        <v>263.89999999999998</v>
      </c>
      <c r="D65" s="16">
        <f t="shared" si="0"/>
        <v>263.89999999999998</v>
      </c>
      <c r="E65" s="18" t="s">
        <v>84</v>
      </c>
    </row>
    <row r="66" spans="1:5" ht="39.75" customHeight="1" x14ac:dyDescent="0.25">
      <c r="A66" s="8" t="s">
        <v>52</v>
      </c>
      <c r="B66" s="20">
        <v>0</v>
      </c>
      <c r="C66" s="24">
        <v>33</v>
      </c>
      <c r="D66" s="16">
        <f t="shared" si="0"/>
        <v>33</v>
      </c>
      <c r="E66" s="18" t="s">
        <v>83</v>
      </c>
    </row>
  </sheetData>
  <mergeCells count="4">
    <mergeCell ref="A1:B1"/>
    <mergeCell ref="A2:B2"/>
    <mergeCell ref="A3:B3"/>
    <mergeCell ref="A5:E6"/>
  </mergeCells>
  <pageMargins left="0.59055118110236227" right="0.19685039370078741" top="0.39370078740157483" bottom="0.39370078740157483" header="0.31496062992125984" footer="0.31496062992125984"/>
  <pageSetup paperSize="66" scale="64" fitToHeight="6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65"/>
  <sheetViews>
    <sheetView tabSelected="1" zoomScale="70" zoomScaleNormal="70" zoomScaleSheetLayoutView="90" workbookViewId="0">
      <pane ySplit="5" topLeftCell="A16" activePane="bottomLeft" state="frozen"/>
      <selection activeCell="A4" sqref="A4"/>
      <selection pane="bottomLeft" activeCell="A62" sqref="A62:XFD62"/>
    </sheetView>
  </sheetViews>
  <sheetFormatPr defaultColWidth="9.33203125" defaultRowHeight="16.5" x14ac:dyDescent="0.25"/>
  <cols>
    <col min="1" max="1" width="147.1640625" style="66" customWidth="1"/>
    <col min="2" max="2" width="20" style="41" hidden="1" customWidth="1"/>
    <col min="3" max="3" width="20.6640625" style="40" hidden="1" customWidth="1"/>
    <col min="4" max="4" width="18.83203125" style="41" hidden="1" customWidth="1"/>
    <col min="5" max="5" width="19.33203125" style="40" hidden="1" customWidth="1"/>
    <col min="6" max="6" width="19" style="38" hidden="1" customWidth="1"/>
    <col min="7" max="7" width="15.83203125" style="40" hidden="1" customWidth="1"/>
    <col min="8" max="8" width="15.83203125" style="41" customWidth="1"/>
    <col min="9" max="16384" width="9.33203125" style="38"/>
  </cols>
  <sheetData>
    <row r="1" spans="1:8" ht="26.25" customHeight="1" x14ac:dyDescent="0.2">
      <c r="A1" s="73" t="s">
        <v>132</v>
      </c>
      <c r="B1" s="73"/>
      <c r="C1" s="73"/>
      <c r="D1" s="73"/>
      <c r="E1" s="73"/>
      <c r="F1" s="73"/>
      <c r="G1" s="73"/>
      <c r="H1" s="73"/>
    </row>
    <row r="2" spans="1:8" ht="115.5" customHeight="1" x14ac:dyDescent="0.2">
      <c r="A2" s="74" t="s">
        <v>131</v>
      </c>
      <c r="B2" s="74"/>
      <c r="C2" s="74"/>
      <c r="D2" s="74"/>
      <c r="E2" s="74"/>
      <c r="F2" s="74"/>
      <c r="G2" s="74"/>
      <c r="H2" s="74"/>
    </row>
    <row r="3" spans="1:8" s="39" customFormat="1" ht="54" customHeight="1" x14ac:dyDescent="0.25">
      <c r="A3" s="72" t="s">
        <v>130</v>
      </c>
      <c r="B3" s="72"/>
      <c r="C3" s="72"/>
      <c r="D3" s="72"/>
      <c r="E3" s="72"/>
      <c r="F3" s="72"/>
      <c r="G3" s="72"/>
      <c r="H3" s="72"/>
    </row>
    <row r="4" spans="1:8" x14ac:dyDescent="0.25">
      <c r="A4" s="70" t="s">
        <v>45</v>
      </c>
      <c r="B4" s="70"/>
      <c r="C4" s="70"/>
      <c r="D4" s="70"/>
      <c r="E4" s="70"/>
      <c r="F4" s="71"/>
    </row>
    <row r="5" spans="1:8" s="39" customFormat="1" ht="32.25" customHeight="1" x14ac:dyDescent="0.25">
      <c r="A5" s="42" t="s">
        <v>9</v>
      </c>
      <c r="B5" s="43" t="s">
        <v>125</v>
      </c>
      <c r="C5" s="44" t="s">
        <v>129</v>
      </c>
      <c r="D5" s="43" t="s">
        <v>125</v>
      </c>
      <c r="E5" s="45" t="s">
        <v>133</v>
      </c>
      <c r="F5" s="43" t="s">
        <v>125</v>
      </c>
      <c r="G5" s="45" t="s">
        <v>135</v>
      </c>
      <c r="H5" s="43" t="s">
        <v>125</v>
      </c>
    </row>
    <row r="6" spans="1:8" s="48" customFormat="1" ht="37.5" customHeight="1" x14ac:dyDescent="0.25">
      <c r="A6" s="46" t="s">
        <v>16</v>
      </c>
      <c r="B6" s="47">
        <f>B9+B43+B57+B7</f>
        <v>1625929</v>
      </c>
      <c r="C6" s="47">
        <f>C9+C43+C57+C7</f>
        <v>101623.2</v>
      </c>
      <c r="D6" s="47">
        <f>D9+D43+D57+D7</f>
        <v>1727552.2000000002</v>
      </c>
      <c r="E6" s="47">
        <f>E9+E43+E57+E7</f>
        <v>94006.799999999988</v>
      </c>
      <c r="F6" s="47">
        <f>F9+F43+F57+F7</f>
        <v>1821559.0000000002</v>
      </c>
      <c r="G6" s="47">
        <f t="shared" ref="G6:H6" si="0">G9+G43+G57+G7</f>
        <v>-103262.6</v>
      </c>
      <c r="H6" s="47">
        <f t="shared" si="0"/>
        <v>1718296.4000000001</v>
      </c>
    </row>
    <row r="7" spans="1:8" s="49" customFormat="1" ht="20.25" customHeight="1" x14ac:dyDescent="0.25">
      <c r="A7" s="46" t="s">
        <v>0</v>
      </c>
      <c r="B7" s="47">
        <f>B8</f>
        <v>0</v>
      </c>
      <c r="C7" s="47">
        <f>C8</f>
        <v>63791</v>
      </c>
      <c r="D7" s="47">
        <f>D8</f>
        <v>63791</v>
      </c>
      <c r="E7" s="47">
        <f t="shared" ref="E7:H7" si="1">E8</f>
        <v>1276</v>
      </c>
      <c r="F7" s="47">
        <f t="shared" si="1"/>
        <v>65067</v>
      </c>
      <c r="G7" s="47">
        <f t="shared" si="1"/>
        <v>5516</v>
      </c>
      <c r="H7" s="47">
        <f t="shared" si="1"/>
        <v>70583</v>
      </c>
    </row>
    <row r="8" spans="1:8" ht="28.5" customHeight="1" x14ac:dyDescent="0.25">
      <c r="A8" s="50" t="s">
        <v>87</v>
      </c>
      <c r="B8" s="51"/>
      <c r="C8" s="52">
        <f>3181+60610</f>
        <v>63791</v>
      </c>
      <c r="D8" s="51">
        <f>C8+B8</f>
        <v>63791</v>
      </c>
      <c r="E8" s="52">
        <f>550+726</f>
        <v>1276</v>
      </c>
      <c r="F8" s="53">
        <f t="shared" ref="F8:F63" si="2">E8+D8</f>
        <v>65067</v>
      </c>
      <c r="G8" s="52">
        <v>5516</v>
      </c>
      <c r="H8" s="54">
        <f t="shared" ref="H8:H65" si="3">G8+F8</f>
        <v>70583</v>
      </c>
    </row>
    <row r="9" spans="1:8" ht="25.5" customHeight="1" x14ac:dyDescent="0.25">
      <c r="A9" s="46" t="s">
        <v>7</v>
      </c>
      <c r="B9" s="47">
        <f>SUM(B10:B37)</f>
        <v>634952</v>
      </c>
      <c r="C9" s="47">
        <f t="shared" ref="C9" si="4">SUM(C10:C37)</f>
        <v>-2995.6000000000004</v>
      </c>
      <c r="D9" s="47">
        <f>SUM(D10:D40)</f>
        <v>631956.4</v>
      </c>
      <c r="E9" s="47">
        <f>SUM(E10:E40)</f>
        <v>8599.7000000000007</v>
      </c>
      <c r="F9" s="47">
        <f>SUM(F10:F40)</f>
        <v>640556.10000000009</v>
      </c>
      <c r="G9" s="47">
        <f>SUM(G10:G41)</f>
        <v>-116048.1</v>
      </c>
      <c r="H9" s="47">
        <f>SUM(H10:H41)</f>
        <v>524508</v>
      </c>
    </row>
    <row r="10" spans="1:8" s="58" customFormat="1" ht="33" x14ac:dyDescent="0.25">
      <c r="A10" s="50" t="s">
        <v>99</v>
      </c>
      <c r="B10" s="55">
        <v>29462</v>
      </c>
      <c r="C10" s="56">
        <v>1703</v>
      </c>
      <c r="D10" s="55">
        <f>C10+B10</f>
        <v>31165</v>
      </c>
      <c r="E10" s="56">
        <v>1778</v>
      </c>
      <c r="F10" s="53">
        <f t="shared" si="2"/>
        <v>32943</v>
      </c>
      <c r="G10" s="57">
        <f>-300-1750</f>
        <v>-2050</v>
      </c>
      <c r="H10" s="54">
        <f t="shared" si="3"/>
        <v>30893</v>
      </c>
    </row>
    <row r="11" spans="1:8" s="58" customFormat="1" ht="153" customHeight="1" x14ac:dyDescent="0.25">
      <c r="A11" s="50" t="s">
        <v>122</v>
      </c>
      <c r="B11" s="55">
        <v>3242</v>
      </c>
      <c r="C11" s="56"/>
      <c r="D11" s="55">
        <f t="shared" ref="D11:D63" si="5">C11+B11</f>
        <v>3242</v>
      </c>
      <c r="E11" s="56"/>
      <c r="F11" s="53">
        <f t="shared" si="2"/>
        <v>3242</v>
      </c>
      <c r="G11" s="57">
        <v>2600</v>
      </c>
      <c r="H11" s="54">
        <f t="shared" si="3"/>
        <v>5842</v>
      </c>
    </row>
    <row r="12" spans="1:8" s="58" customFormat="1" ht="47.25" customHeight="1" x14ac:dyDescent="0.25">
      <c r="A12" s="50" t="s">
        <v>100</v>
      </c>
      <c r="B12" s="55">
        <v>62416</v>
      </c>
      <c r="C12" s="56">
        <v>3789</v>
      </c>
      <c r="D12" s="55">
        <f t="shared" si="5"/>
        <v>66205</v>
      </c>
      <c r="E12" s="56"/>
      <c r="F12" s="53">
        <f t="shared" si="2"/>
        <v>66205</v>
      </c>
      <c r="G12" s="56"/>
      <c r="H12" s="54">
        <f t="shared" si="3"/>
        <v>66205</v>
      </c>
    </row>
    <row r="13" spans="1:8" s="58" customFormat="1" ht="46.5" customHeight="1" x14ac:dyDescent="0.25">
      <c r="A13" s="50" t="s">
        <v>92</v>
      </c>
      <c r="B13" s="55">
        <v>100</v>
      </c>
      <c r="C13" s="56"/>
      <c r="D13" s="55">
        <f t="shared" si="5"/>
        <v>100</v>
      </c>
      <c r="E13" s="56"/>
      <c r="F13" s="53">
        <f t="shared" si="2"/>
        <v>100</v>
      </c>
      <c r="G13" s="56"/>
      <c r="H13" s="54">
        <f t="shared" si="3"/>
        <v>100</v>
      </c>
    </row>
    <row r="14" spans="1:8" s="58" customFormat="1" ht="62.25" customHeight="1" x14ac:dyDescent="0.25">
      <c r="A14" s="50" t="s">
        <v>113</v>
      </c>
      <c r="B14" s="55">
        <v>791</v>
      </c>
      <c r="C14" s="56"/>
      <c r="D14" s="55">
        <f t="shared" si="5"/>
        <v>791</v>
      </c>
      <c r="E14" s="56"/>
      <c r="F14" s="53">
        <f t="shared" si="2"/>
        <v>791</v>
      </c>
      <c r="G14" s="56"/>
      <c r="H14" s="54">
        <f t="shared" si="3"/>
        <v>791</v>
      </c>
    </row>
    <row r="15" spans="1:8" s="58" customFormat="1" ht="33" hidden="1" x14ac:dyDescent="0.25">
      <c r="A15" s="59" t="s">
        <v>116</v>
      </c>
      <c r="B15" s="51">
        <v>500</v>
      </c>
      <c r="C15" s="56">
        <v>-500</v>
      </c>
      <c r="D15" s="55">
        <f t="shared" si="5"/>
        <v>0</v>
      </c>
      <c r="E15" s="56"/>
      <c r="F15" s="53">
        <f t="shared" si="2"/>
        <v>0</v>
      </c>
      <c r="G15" s="56"/>
      <c r="H15" s="54">
        <f t="shared" si="3"/>
        <v>0</v>
      </c>
    </row>
    <row r="16" spans="1:8" s="58" customFormat="1" ht="33.75" customHeight="1" x14ac:dyDescent="0.25">
      <c r="A16" s="59" t="s">
        <v>119</v>
      </c>
      <c r="B16" s="51">
        <v>800</v>
      </c>
      <c r="C16" s="56"/>
      <c r="D16" s="55">
        <f t="shared" si="5"/>
        <v>800</v>
      </c>
      <c r="E16" s="56"/>
      <c r="F16" s="53">
        <f t="shared" si="2"/>
        <v>800</v>
      </c>
      <c r="G16" s="56">
        <v>-745.8</v>
      </c>
      <c r="H16" s="54">
        <f t="shared" si="3"/>
        <v>54.200000000000045</v>
      </c>
    </row>
    <row r="17" spans="1:8" s="58" customFormat="1" ht="49.5" x14ac:dyDescent="0.25">
      <c r="A17" s="59" t="s">
        <v>98</v>
      </c>
      <c r="B17" s="51">
        <v>500</v>
      </c>
      <c r="C17" s="56"/>
      <c r="D17" s="55">
        <f t="shared" si="5"/>
        <v>500</v>
      </c>
      <c r="E17" s="56"/>
      <c r="F17" s="53">
        <f t="shared" si="2"/>
        <v>500</v>
      </c>
      <c r="G17" s="56"/>
      <c r="H17" s="54">
        <f t="shared" si="3"/>
        <v>500</v>
      </c>
    </row>
    <row r="18" spans="1:8" ht="40.5" customHeight="1" x14ac:dyDescent="0.25">
      <c r="A18" s="59" t="s">
        <v>123</v>
      </c>
      <c r="B18" s="51">
        <v>43</v>
      </c>
      <c r="C18" s="52"/>
      <c r="D18" s="55">
        <f t="shared" si="5"/>
        <v>43</v>
      </c>
      <c r="E18" s="52"/>
      <c r="F18" s="53">
        <f t="shared" si="2"/>
        <v>43</v>
      </c>
      <c r="G18" s="52">
        <v>197.7</v>
      </c>
      <c r="H18" s="54">
        <f t="shared" si="3"/>
        <v>240.7</v>
      </c>
    </row>
    <row r="19" spans="1:8" ht="51" customHeight="1" x14ac:dyDescent="0.25">
      <c r="A19" s="60" t="s">
        <v>118</v>
      </c>
      <c r="B19" s="51">
        <v>89</v>
      </c>
      <c r="C19" s="52"/>
      <c r="D19" s="55">
        <f t="shared" si="5"/>
        <v>89</v>
      </c>
      <c r="E19" s="52"/>
      <c r="F19" s="53">
        <f t="shared" si="2"/>
        <v>89</v>
      </c>
      <c r="G19" s="52"/>
      <c r="H19" s="54">
        <f t="shared" si="3"/>
        <v>89</v>
      </c>
    </row>
    <row r="20" spans="1:8" ht="41.25" customHeight="1" x14ac:dyDescent="0.25">
      <c r="A20" s="59" t="s">
        <v>90</v>
      </c>
      <c r="B20" s="51">
        <v>5226</v>
      </c>
      <c r="C20" s="52">
        <v>-1510.2</v>
      </c>
      <c r="D20" s="55">
        <f t="shared" si="5"/>
        <v>3715.8</v>
      </c>
      <c r="E20" s="52"/>
      <c r="F20" s="53">
        <f t="shared" si="2"/>
        <v>3715.8</v>
      </c>
      <c r="G20" s="52"/>
      <c r="H20" s="54">
        <f t="shared" si="3"/>
        <v>3715.8</v>
      </c>
    </row>
    <row r="21" spans="1:8" ht="33.75" hidden="1" customHeight="1" x14ac:dyDescent="0.25">
      <c r="A21" s="59" t="s">
        <v>103</v>
      </c>
      <c r="B21" s="51"/>
      <c r="C21" s="52"/>
      <c r="D21" s="55">
        <f t="shared" si="5"/>
        <v>0</v>
      </c>
      <c r="E21" s="52"/>
      <c r="F21" s="53">
        <f t="shared" si="2"/>
        <v>0</v>
      </c>
      <c r="G21" s="52"/>
      <c r="H21" s="54">
        <f t="shared" si="3"/>
        <v>0</v>
      </c>
    </row>
    <row r="22" spans="1:8" ht="24.75" customHeight="1" x14ac:dyDescent="0.25">
      <c r="A22" s="59" t="s">
        <v>102</v>
      </c>
      <c r="B22" s="51">
        <v>403</v>
      </c>
      <c r="C22" s="52"/>
      <c r="D22" s="55">
        <f t="shared" si="5"/>
        <v>403</v>
      </c>
      <c r="E22" s="52"/>
      <c r="F22" s="53">
        <f t="shared" si="2"/>
        <v>403</v>
      </c>
      <c r="G22" s="52"/>
      <c r="H22" s="54">
        <f t="shared" si="3"/>
        <v>403</v>
      </c>
    </row>
    <row r="23" spans="1:8" ht="51" customHeight="1" x14ac:dyDescent="0.25">
      <c r="A23" s="59" t="s">
        <v>94</v>
      </c>
      <c r="B23" s="51">
        <v>500</v>
      </c>
      <c r="C23" s="52"/>
      <c r="D23" s="55">
        <f t="shared" si="5"/>
        <v>500</v>
      </c>
      <c r="E23" s="52"/>
      <c r="F23" s="53">
        <f t="shared" si="2"/>
        <v>500</v>
      </c>
      <c r="G23" s="52"/>
      <c r="H23" s="54">
        <f t="shared" si="3"/>
        <v>500</v>
      </c>
    </row>
    <row r="24" spans="1:8" ht="49.5" customHeight="1" x14ac:dyDescent="0.25">
      <c r="A24" s="59" t="s">
        <v>124</v>
      </c>
      <c r="B24" s="51">
        <v>51</v>
      </c>
      <c r="C24" s="52">
        <v>-44.9</v>
      </c>
      <c r="D24" s="55">
        <f t="shared" si="5"/>
        <v>6.1000000000000014</v>
      </c>
      <c r="E24" s="52"/>
      <c r="F24" s="53">
        <f t="shared" si="2"/>
        <v>6.1000000000000014</v>
      </c>
      <c r="G24" s="52"/>
      <c r="H24" s="54">
        <f t="shared" si="3"/>
        <v>6.1000000000000014</v>
      </c>
    </row>
    <row r="25" spans="1:8" ht="39.75" customHeight="1" x14ac:dyDescent="0.25">
      <c r="A25" s="59" t="s">
        <v>114</v>
      </c>
      <c r="B25" s="51">
        <v>825</v>
      </c>
      <c r="C25" s="52"/>
      <c r="D25" s="55">
        <f t="shared" si="5"/>
        <v>825</v>
      </c>
      <c r="E25" s="52"/>
      <c r="F25" s="53">
        <f t="shared" si="2"/>
        <v>825</v>
      </c>
      <c r="G25" s="52"/>
      <c r="H25" s="54">
        <f t="shared" si="3"/>
        <v>825</v>
      </c>
    </row>
    <row r="26" spans="1:8" ht="66" customHeight="1" x14ac:dyDescent="0.25">
      <c r="A26" s="59" t="s">
        <v>115</v>
      </c>
      <c r="B26" s="51">
        <v>12660</v>
      </c>
      <c r="C26" s="52"/>
      <c r="D26" s="55">
        <f t="shared" si="5"/>
        <v>12660</v>
      </c>
      <c r="E26" s="52"/>
      <c r="F26" s="53">
        <f t="shared" si="2"/>
        <v>12660</v>
      </c>
      <c r="G26" s="52"/>
      <c r="H26" s="54">
        <f t="shared" si="3"/>
        <v>12660</v>
      </c>
    </row>
    <row r="27" spans="1:8" ht="54.75" customHeight="1" x14ac:dyDescent="0.25">
      <c r="A27" s="59" t="s">
        <v>91</v>
      </c>
      <c r="B27" s="51">
        <v>567</v>
      </c>
      <c r="C27" s="52"/>
      <c r="D27" s="55">
        <f t="shared" si="5"/>
        <v>567</v>
      </c>
      <c r="E27" s="52"/>
      <c r="F27" s="53">
        <f t="shared" si="2"/>
        <v>567</v>
      </c>
      <c r="G27" s="52"/>
      <c r="H27" s="54">
        <f t="shared" si="3"/>
        <v>567</v>
      </c>
    </row>
    <row r="28" spans="1:8" ht="57" customHeight="1" x14ac:dyDescent="0.25">
      <c r="A28" s="59" t="s">
        <v>39</v>
      </c>
      <c r="B28" s="55">
        <v>467505</v>
      </c>
      <c r="C28" s="52"/>
      <c r="D28" s="55">
        <f t="shared" si="5"/>
        <v>467505</v>
      </c>
      <c r="E28" s="52"/>
      <c r="F28" s="53">
        <f t="shared" si="2"/>
        <v>467505</v>
      </c>
      <c r="G28" s="52">
        <v>-100000</v>
      </c>
      <c r="H28" s="54">
        <f t="shared" si="3"/>
        <v>367505</v>
      </c>
    </row>
    <row r="29" spans="1:8" ht="37.5" customHeight="1" x14ac:dyDescent="0.25">
      <c r="A29" s="59" t="s">
        <v>104</v>
      </c>
      <c r="B29" s="55">
        <v>22540</v>
      </c>
      <c r="C29" s="52"/>
      <c r="D29" s="55">
        <f t="shared" si="5"/>
        <v>22540</v>
      </c>
      <c r="E29" s="52"/>
      <c r="F29" s="53">
        <f t="shared" si="2"/>
        <v>22540</v>
      </c>
      <c r="G29" s="52">
        <v>-22540</v>
      </c>
      <c r="H29" s="54">
        <f t="shared" si="3"/>
        <v>0</v>
      </c>
    </row>
    <row r="30" spans="1:8" ht="37.5" customHeight="1" x14ac:dyDescent="0.25">
      <c r="A30" s="59" t="s">
        <v>93</v>
      </c>
      <c r="B30" s="51">
        <v>594</v>
      </c>
      <c r="C30" s="52">
        <v>0.1</v>
      </c>
      <c r="D30" s="55">
        <f t="shared" si="5"/>
        <v>594.1</v>
      </c>
      <c r="E30" s="52"/>
      <c r="F30" s="53">
        <f t="shared" si="2"/>
        <v>594.1</v>
      </c>
      <c r="G30" s="52"/>
      <c r="H30" s="54">
        <f t="shared" si="3"/>
        <v>594.1</v>
      </c>
    </row>
    <row r="31" spans="1:8" ht="30" customHeight="1" x14ac:dyDescent="0.25">
      <c r="A31" s="59" t="s">
        <v>117</v>
      </c>
      <c r="B31" s="51">
        <v>26138</v>
      </c>
      <c r="C31" s="52">
        <v>-6432.6</v>
      </c>
      <c r="D31" s="55">
        <f t="shared" si="5"/>
        <v>19705.400000000001</v>
      </c>
      <c r="E31" s="52"/>
      <c r="F31" s="53">
        <f t="shared" si="2"/>
        <v>19705.400000000001</v>
      </c>
      <c r="G31" s="52"/>
      <c r="H31" s="54">
        <f t="shared" si="3"/>
        <v>19705.400000000001</v>
      </c>
    </row>
    <row r="32" spans="1:8" ht="37.5" hidden="1" customHeight="1" x14ac:dyDescent="0.25">
      <c r="A32" s="59" t="s">
        <v>108</v>
      </c>
      <c r="B32" s="51"/>
      <c r="C32" s="52"/>
      <c r="D32" s="55">
        <f t="shared" si="5"/>
        <v>0</v>
      </c>
      <c r="E32" s="52"/>
      <c r="F32" s="53">
        <f t="shared" si="2"/>
        <v>0</v>
      </c>
      <c r="G32" s="52"/>
      <c r="H32" s="54">
        <f t="shared" si="3"/>
        <v>0</v>
      </c>
    </row>
    <row r="33" spans="1:8" ht="55.5" customHeight="1" x14ac:dyDescent="0.25">
      <c r="A33" s="59" t="s">
        <v>134</v>
      </c>
      <c r="B33" s="51"/>
      <c r="C33" s="52"/>
      <c r="D33" s="55">
        <f t="shared" si="5"/>
        <v>0</v>
      </c>
      <c r="E33" s="61">
        <v>745.3</v>
      </c>
      <c r="F33" s="53">
        <f t="shared" si="2"/>
        <v>745.3</v>
      </c>
      <c r="G33" s="52">
        <v>216.6</v>
      </c>
      <c r="H33" s="54">
        <f t="shared" si="3"/>
        <v>961.9</v>
      </c>
    </row>
    <row r="34" spans="1:8" ht="53.25" hidden="1" customHeight="1" x14ac:dyDescent="0.25">
      <c r="A34" s="59" t="s">
        <v>97</v>
      </c>
      <c r="B34" s="51"/>
      <c r="C34" s="52"/>
      <c r="D34" s="55">
        <f t="shared" si="5"/>
        <v>0</v>
      </c>
      <c r="E34" s="52"/>
      <c r="F34" s="53">
        <f t="shared" si="2"/>
        <v>0</v>
      </c>
      <c r="G34" s="52"/>
      <c r="H34" s="54">
        <f t="shared" si="3"/>
        <v>0</v>
      </c>
    </row>
    <row r="35" spans="1:8" ht="53.25" hidden="1" customHeight="1" x14ac:dyDescent="0.25">
      <c r="A35" s="59" t="s">
        <v>106</v>
      </c>
      <c r="B35" s="51"/>
      <c r="C35" s="52"/>
      <c r="D35" s="55">
        <f t="shared" si="5"/>
        <v>0</v>
      </c>
      <c r="E35" s="52"/>
      <c r="F35" s="53">
        <f t="shared" si="2"/>
        <v>0</v>
      </c>
      <c r="G35" s="52"/>
      <c r="H35" s="54">
        <f t="shared" si="3"/>
        <v>0</v>
      </c>
    </row>
    <row r="36" spans="1:8" ht="75" hidden="1" customHeight="1" x14ac:dyDescent="0.25">
      <c r="A36" s="59" t="s">
        <v>107</v>
      </c>
      <c r="B36" s="51"/>
      <c r="C36" s="52"/>
      <c r="D36" s="55">
        <f t="shared" si="5"/>
        <v>0</v>
      </c>
      <c r="E36" s="52"/>
      <c r="F36" s="53">
        <f t="shared" si="2"/>
        <v>0</v>
      </c>
      <c r="G36" s="52"/>
      <c r="H36" s="54">
        <f t="shared" si="3"/>
        <v>0</v>
      </c>
    </row>
    <row r="37" spans="1:8" ht="38.25" hidden="1" customHeight="1" x14ac:dyDescent="0.25">
      <c r="A37" s="59" t="s">
        <v>95</v>
      </c>
      <c r="B37" s="51"/>
      <c r="C37" s="52"/>
      <c r="D37" s="55">
        <f t="shared" si="5"/>
        <v>0</v>
      </c>
      <c r="E37" s="52"/>
      <c r="F37" s="53">
        <f t="shared" si="2"/>
        <v>0</v>
      </c>
      <c r="G37" s="52"/>
      <c r="H37" s="54">
        <f t="shared" si="3"/>
        <v>0</v>
      </c>
    </row>
    <row r="38" spans="1:8" ht="45.75" hidden="1" customHeight="1" x14ac:dyDescent="0.25">
      <c r="A38" s="59" t="s">
        <v>109</v>
      </c>
      <c r="B38" s="51"/>
      <c r="C38" s="52"/>
      <c r="D38" s="55">
        <f t="shared" si="5"/>
        <v>0</v>
      </c>
      <c r="E38" s="52"/>
      <c r="F38" s="53">
        <f t="shared" si="2"/>
        <v>0</v>
      </c>
      <c r="G38" s="52"/>
      <c r="H38" s="54">
        <f t="shared" si="3"/>
        <v>0</v>
      </c>
    </row>
    <row r="39" spans="1:8" ht="45.75" hidden="1" customHeight="1" x14ac:dyDescent="0.25">
      <c r="A39" s="59" t="s">
        <v>110</v>
      </c>
      <c r="B39" s="51"/>
      <c r="C39" s="52"/>
      <c r="D39" s="55">
        <f t="shared" si="5"/>
        <v>0</v>
      </c>
      <c r="E39" s="52"/>
      <c r="F39" s="53">
        <f t="shared" si="2"/>
        <v>0</v>
      </c>
      <c r="G39" s="52"/>
      <c r="H39" s="54">
        <f t="shared" si="3"/>
        <v>0</v>
      </c>
    </row>
    <row r="40" spans="1:8" ht="45.75" customHeight="1" x14ac:dyDescent="0.25">
      <c r="A40" s="59" t="s">
        <v>111</v>
      </c>
      <c r="B40" s="51"/>
      <c r="C40" s="52"/>
      <c r="D40" s="55">
        <f t="shared" si="5"/>
        <v>0</v>
      </c>
      <c r="E40" s="52">
        <v>6076.4</v>
      </c>
      <c r="F40" s="53">
        <f t="shared" si="2"/>
        <v>6076.4</v>
      </c>
      <c r="G40" s="52"/>
      <c r="H40" s="54">
        <f t="shared" si="3"/>
        <v>6076.4</v>
      </c>
    </row>
    <row r="41" spans="1:8" ht="35.25" customHeight="1" x14ac:dyDescent="0.25">
      <c r="A41" s="59" t="s">
        <v>138</v>
      </c>
      <c r="B41" s="51"/>
      <c r="C41" s="52"/>
      <c r="D41" s="55">
        <f t="shared" si="5"/>
        <v>0</v>
      </c>
      <c r="E41" s="52"/>
      <c r="F41" s="53">
        <f t="shared" si="2"/>
        <v>0</v>
      </c>
      <c r="G41" s="52">
        <v>6273.4</v>
      </c>
      <c r="H41" s="54">
        <f t="shared" si="3"/>
        <v>6273.4</v>
      </c>
    </row>
    <row r="42" spans="1:8" ht="45.75" hidden="1" customHeight="1" x14ac:dyDescent="0.25">
      <c r="A42" s="59"/>
      <c r="B42" s="51"/>
      <c r="C42" s="52"/>
      <c r="D42" s="55">
        <f t="shared" si="5"/>
        <v>0</v>
      </c>
      <c r="E42" s="52"/>
      <c r="F42" s="53">
        <f t="shared" si="2"/>
        <v>0</v>
      </c>
      <c r="G42" s="52"/>
      <c r="H42" s="54">
        <f t="shared" si="3"/>
        <v>0</v>
      </c>
    </row>
    <row r="43" spans="1:8" ht="30" customHeight="1" x14ac:dyDescent="0.25">
      <c r="A43" s="46" t="s">
        <v>8</v>
      </c>
      <c r="B43" s="47">
        <f>SUM(B44:B56)</f>
        <v>943986</v>
      </c>
      <c r="C43" s="47">
        <f>SUM(C44:C56)</f>
        <v>40385.699999999997</v>
      </c>
      <c r="D43" s="47">
        <f>SUM(D44:D56)</f>
        <v>984371.7</v>
      </c>
      <c r="E43" s="47">
        <f t="shared" ref="E43:H43" si="6">SUM(E44:E56)</f>
        <v>52058.5</v>
      </c>
      <c r="F43" s="47">
        <f t="shared" si="6"/>
        <v>1036430.2000000001</v>
      </c>
      <c r="G43" s="47">
        <f>SUM(G44:G56)</f>
        <v>2962.4</v>
      </c>
      <c r="H43" s="47">
        <f t="shared" si="6"/>
        <v>1039392.6</v>
      </c>
    </row>
    <row r="44" spans="1:8" ht="105.75" customHeight="1" x14ac:dyDescent="0.25">
      <c r="A44" s="59" t="s">
        <v>89</v>
      </c>
      <c r="B44" s="51">
        <v>837471</v>
      </c>
      <c r="C44" s="52"/>
      <c r="D44" s="55">
        <f t="shared" si="5"/>
        <v>837471</v>
      </c>
      <c r="E44" s="52">
        <f>50914+174</f>
        <v>51088</v>
      </c>
      <c r="F44" s="53">
        <f t="shared" si="2"/>
        <v>888559</v>
      </c>
      <c r="G44" s="52">
        <v>1000</v>
      </c>
      <c r="H44" s="54">
        <f t="shared" si="3"/>
        <v>889559</v>
      </c>
    </row>
    <row r="45" spans="1:8" ht="58.5" customHeight="1" x14ac:dyDescent="0.25">
      <c r="A45" s="59" t="s">
        <v>34</v>
      </c>
      <c r="B45" s="51">
        <v>6836</v>
      </c>
      <c r="C45" s="52"/>
      <c r="D45" s="55">
        <f t="shared" si="5"/>
        <v>6836</v>
      </c>
      <c r="E45" s="52"/>
      <c r="F45" s="53">
        <f t="shared" si="2"/>
        <v>6836</v>
      </c>
      <c r="G45" s="52"/>
      <c r="H45" s="54">
        <f t="shared" si="3"/>
        <v>6836</v>
      </c>
    </row>
    <row r="46" spans="1:8" ht="74.25" customHeight="1" x14ac:dyDescent="0.25">
      <c r="A46" s="59" t="s">
        <v>38</v>
      </c>
      <c r="B46" s="51">
        <v>28516</v>
      </c>
      <c r="C46" s="52"/>
      <c r="D46" s="55">
        <f t="shared" si="5"/>
        <v>28516</v>
      </c>
      <c r="E46" s="52">
        <f>-782.7+782.7</f>
        <v>0</v>
      </c>
      <c r="F46" s="53">
        <f t="shared" si="2"/>
        <v>28516</v>
      </c>
      <c r="G46" s="61">
        <v>-1000</v>
      </c>
      <c r="H46" s="54">
        <f t="shared" si="3"/>
        <v>27516</v>
      </c>
    </row>
    <row r="47" spans="1:8" ht="69" customHeight="1" x14ac:dyDescent="0.25">
      <c r="A47" s="59" t="s">
        <v>126</v>
      </c>
      <c r="B47" s="51">
        <v>5186</v>
      </c>
      <c r="C47" s="52"/>
      <c r="D47" s="55">
        <f t="shared" si="5"/>
        <v>5186</v>
      </c>
      <c r="E47" s="52"/>
      <c r="F47" s="53">
        <f t="shared" si="2"/>
        <v>5186</v>
      </c>
      <c r="G47" s="52"/>
      <c r="H47" s="54">
        <f t="shared" si="3"/>
        <v>5186</v>
      </c>
    </row>
    <row r="48" spans="1:8" ht="49.5" customHeight="1" x14ac:dyDescent="0.25">
      <c r="A48" s="59" t="s">
        <v>88</v>
      </c>
      <c r="B48" s="51">
        <v>7220</v>
      </c>
      <c r="C48" s="52"/>
      <c r="D48" s="55">
        <f t="shared" si="5"/>
        <v>7220</v>
      </c>
      <c r="E48" s="52">
        <v>-200</v>
      </c>
      <c r="F48" s="53">
        <f t="shared" si="2"/>
        <v>7020</v>
      </c>
      <c r="G48" s="52"/>
      <c r="H48" s="54">
        <f t="shared" si="3"/>
        <v>7020</v>
      </c>
    </row>
    <row r="49" spans="1:8" ht="56.25" customHeight="1" x14ac:dyDescent="0.25">
      <c r="A49" s="59" t="s">
        <v>43</v>
      </c>
      <c r="B49" s="51">
        <v>12550</v>
      </c>
      <c r="C49" s="52">
        <f>5019.4+2500.8</f>
        <v>7520.2</v>
      </c>
      <c r="D49" s="55">
        <f t="shared" si="5"/>
        <v>20070.2</v>
      </c>
      <c r="E49" s="52">
        <v>-1.8</v>
      </c>
      <c r="F49" s="53">
        <f t="shared" si="2"/>
        <v>20068.400000000001</v>
      </c>
      <c r="G49" s="52"/>
      <c r="H49" s="54">
        <f t="shared" si="3"/>
        <v>20068.400000000001</v>
      </c>
    </row>
    <row r="50" spans="1:8" ht="55.5" customHeight="1" x14ac:dyDescent="0.25">
      <c r="A50" s="59" t="s">
        <v>96</v>
      </c>
      <c r="B50" s="51">
        <v>42668</v>
      </c>
      <c r="C50" s="52">
        <f>-0.4+32628.9</f>
        <v>32628.5</v>
      </c>
      <c r="D50" s="55">
        <f t="shared" si="5"/>
        <v>75296.5</v>
      </c>
      <c r="E50" s="52">
        <v>1167.3</v>
      </c>
      <c r="F50" s="53">
        <f t="shared" si="2"/>
        <v>76463.8</v>
      </c>
      <c r="G50" s="52">
        <v>2962.4</v>
      </c>
      <c r="H50" s="54">
        <f t="shared" si="3"/>
        <v>79426.2</v>
      </c>
    </row>
    <row r="51" spans="1:8" ht="51.75" hidden="1" customHeight="1" x14ac:dyDescent="0.25">
      <c r="A51" s="59" t="s">
        <v>28</v>
      </c>
      <c r="B51" s="51"/>
      <c r="C51" s="52"/>
      <c r="D51" s="55">
        <f t="shared" si="5"/>
        <v>0</v>
      </c>
      <c r="E51" s="52"/>
      <c r="F51" s="53">
        <f t="shared" si="2"/>
        <v>0</v>
      </c>
      <c r="G51" s="52"/>
      <c r="H51" s="54">
        <f t="shared" si="3"/>
        <v>0</v>
      </c>
    </row>
    <row r="52" spans="1:8" ht="89.25" customHeight="1" x14ac:dyDescent="0.25">
      <c r="A52" s="59" t="s">
        <v>25</v>
      </c>
      <c r="B52" s="51">
        <v>1</v>
      </c>
      <c r="C52" s="52"/>
      <c r="D52" s="55">
        <f t="shared" si="5"/>
        <v>1</v>
      </c>
      <c r="E52" s="52"/>
      <c r="F52" s="53">
        <f t="shared" si="2"/>
        <v>1</v>
      </c>
      <c r="G52" s="52"/>
      <c r="H52" s="54">
        <f t="shared" si="3"/>
        <v>1</v>
      </c>
    </row>
    <row r="53" spans="1:8" ht="48" customHeight="1" x14ac:dyDescent="0.25">
      <c r="A53" s="59" t="s">
        <v>49</v>
      </c>
      <c r="B53" s="51">
        <v>2</v>
      </c>
      <c r="C53" s="52">
        <v>20</v>
      </c>
      <c r="D53" s="55">
        <f t="shared" si="5"/>
        <v>22</v>
      </c>
      <c r="E53" s="52"/>
      <c r="F53" s="53">
        <f t="shared" si="2"/>
        <v>22</v>
      </c>
      <c r="G53" s="52"/>
      <c r="H53" s="54">
        <f t="shared" si="3"/>
        <v>22</v>
      </c>
    </row>
    <row r="54" spans="1:8" ht="45.75" customHeight="1" x14ac:dyDescent="0.25">
      <c r="A54" s="59" t="s">
        <v>26</v>
      </c>
      <c r="B54" s="51">
        <v>2612</v>
      </c>
      <c r="C54" s="52"/>
      <c r="D54" s="55">
        <f t="shared" si="5"/>
        <v>2612</v>
      </c>
      <c r="E54" s="52"/>
      <c r="F54" s="53">
        <f t="shared" si="2"/>
        <v>2612</v>
      </c>
      <c r="G54" s="52"/>
      <c r="H54" s="54">
        <f t="shared" si="3"/>
        <v>2612</v>
      </c>
    </row>
    <row r="55" spans="1:8" ht="47.25" customHeight="1" x14ac:dyDescent="0.25">
      <c r="A55" s="59" t="s">
        <v>27</v>
      </c>
      <c r="B55" s="51">
        <v>131</v>
      </c>
      <c r="C55" s="52"/>
      <c r="D55" s="55">
        <f t="shared" si="5"/>
        <v>131</v>
      </c>
      <c r="E55" s="52">
        <v>5</v>
      </c>
      <c r="F55" s="53">
        <f t="shared" si="2"/>
        <v>136</v>
      </c>
      <c r="G55" s="52"/>
      <c r="H55" s="54">
        <f t="shared" si="3"/>
        <v>136</v>
      </c>
    </row>
    <row r="56" spans="1:8" ht="58.5" customHeight="1" x14ac:dyDescent="0.25">
      <c r="A56" s="59" t="s">
        <v>101</v>
      </c>
      <c r="B56" s="51">
        <v>793</v>
      </c>
      <c r="C56" s="52">
        <v>217</v>
      </c>
      <c r="D56" s="55">
        <f t="shared" si="5"/>
        <v>1010</v>
      </c>
      <c r="E56" s="52"/>
      <c r="F56" s="53">
        <f t="shared" si="2"/>
        <v>1010</v>
      </c>
      <c r="G56" s="52"/>
      <c r="H56" s="54">
        <f t="shared" si="3"/>
        <v>1010</v>
      </c>
    </row>
    <row r="57" spans="1:8" ht="27" customHeight="1" x14ac:dyDescent="0.25">
      <c r="A57" s="46" t="s">
        <v>5</v>
      </c>
      <c r="B57" s="47">
        <f>SUM(B58:B63)</f>
        <v>46991</v>
      </c>
      <c r="C57" s="47">
        <f>SUM(C58:C63)</f>
        <v>442.1</v>
      </c>
      <c r="D57" s="47">
        <f>SUM(D58:D63)</f>
        <v>47433.1</v>
      </c>
      <c r="E57" s="47">
        <f t="shared" ref="E57:F57" si="7">SUM(E58:E65)</f>
        <v>32072.6</v>
      </c>
      <c r="F57" s="47">
        <f t="shared" si="7"/>
        <v>79505.7</v>
      </c>
      <c r="G57" s="47">
        <f>SUM(G58:G65)</f>
        <v>4307.1000000000004</v>
      </c>
      <c r="H57" s="47">
        <f>SUM(H58:H65)</f>
        <v>83812.800000000017</v>
      </c>
    </row>
    <row r="58" spans="1:8" ht="51" customHeight="1" x14ac:dyDescent="0.25">
      <c r="A58" s="59" t="s">
        <v>120</v>
      </c>
      <c r="B58" s="51">
        <v>330</v>
      </c>
      <c r="C58" s="52">
        <v>-20</v>
      </c>
      <c r="D58" s="55">
        <f t="shared" si="5"/>
        <v>310</v>
      </c>
      <c r="E58" s="52"/>
      <c r="F58" s="53">
        <f t="shared" si="2"/>
        <v>310</v>
      </c>
      <c r="G58" s="52">
        <v>-76.400000000000006</v>
      </c>
      <c r="H58" s="54">
        <f t="shared" si="3"/>
        <v>233.6</v>
      </c>
    </row>
    <row r="59" spans="1:8" ht="56.25" customHeight="1" x14ac:dyDescent="0.25">
      <c r="A59" s="59" t="s">
        <v>121</v>
      </c>
      <c r="B59" s="51">
        <v>6336</v>
      </c>
      <c r="C59" s="52"/>
      <c r="D59" s="55">
        <f t="shared" si="5"/>
        <v>6336</v>
      </c>
      <c r="E59" s="52"/>
      <c r="F59" s="53">
        <f t="shared" si="2"/>
        <v>6336</v>
      </c>
      <c r="G59" s="52"/>
      <c r="H59" s="54">
        <f t="shared" si="3"/>
        <v>6336</v>
      </c>
    </row>
    <row r="60" spans="1:8" ht="52.5" customHeight="1" x14ac:dyDescent="0.25">
      <c r="A60" s="59" t="s">
        <v>127</v>
      </c>
      <c r="B60" s="51">
        <v>4077</v>
      </c>
      <c r="C60" s="52"/>
      <c r="D60" s="55">
        <f t="shared" si="5"/>
        <v>4077</v>
      </c>
      <c r="E60" s="52"/>
      <c r="F60" s="53">
        <f t="shared" si="2"/>
        <v>4077</v>
      </c>
      <c r="G60" s="52"/>
      <c r="H60" s="54">
        <f t="shared" si="3"/>
        <v>4077</v>
      </c>
    </row>
    <row r="61" spans="1:8" ht="84.75" customHeight="1" x14ac:dyDescent="0.25">
      <c r="A61" s="59" t="s">
        <v>128</v>
      </c>
      <c r="B61" s="62">
        <v>36248</v>
      </c>
      <c r="C61" s="52"/>
      <c r="D61" s="55">
        <f t="shared" si="5"/>
        <v>36248</v>
      </c>
      <c r="E61" s="61">
        <f>5963.2+23852.6</f>
        <v>29815.8</v>
      </c>
      <c r="F61" s="53">
        <f t="shared" si="2"/>
        <v>66063.8</v>
      </c>
      <c r="G61" s="52"/>
      <c r="H61" s="54">
        <f t="shared" si="3"/>
        <v>66063.8</v>
      </c>
    </row>
    <row r="62" spans="1:8" x14ac:dyDescent="0.25">
      <c r="A62" s="59" t="s">
        <v>105</v>
      </c>
      <c r="B62" s="63"/>
      <c r="C62" s="52">
        <v>462.1</v>
      </c>
      <c r="D62" s="55">
        <f t="shared" si="5"/>
        <v>462.1</v>
      </c>
      <c r="E62" s="61">
        <f>1033.1+432.8+490.9</f>
        <v>1956.7999999999997</v>
      </c>
      <c r="F62" s="53">
        <f t="shared" si="2"/>
        <v>2418.8999999999996</v>
      </c>
      <c r="G62" s="61">
        <f>580.3+251.9</f>
        <v>832.19999999999993</v>
      </c>
      <c r="H62" s="54">
        <f t="shared" si="3"/>
        <v>3251.0999999999995</v>
      </c>
    </row>
    <row r="63" spans="1:8" ht="66.75" customHeight="1" x14ac:dyDescent="0.25">
      <c r="A63" s="59" t="s">
        <v>112</v>
      </c>
      <c r="B63" s="64"/>
      <c r="C63" s="52"/>
      <c r="D63" s="55">
        <f t="shared" si="5"/>
        <v>0</v>
      </c>
      <c r="E63" s="61">
        <v>300</v>
      </c>
      <c r="F63" s="53">
        <f t="shared" si="2"/>
        <v>300</v>
      </c>
      <c r="G63" s="52"/>
      <c r="H63" s="54">
        <f t="shared" si="3"/>
        <v>300</v>
      </c>
    </row>
    <row r="64" spans="1:8" ht="69.75" customHeight="1" x14ac:dyDescent="0.25">
      <c r="A64" s="59" t="s">
        <v>136</v>
      </c>
      <c r="B64" s="64"/>
      <c r="C64" s="52"/>
      <c r="D64" s="64"/>
      <c r="E64" s="52"/>
      <c r="F64" s="65">
        <v>0</v>
      </c>
      <c r="G64" s="52">
        <v>442.7</v>
      </c>
      <c r="H64" s="54">
        <f t="shared" si="3"/>
        <v>442.7</v>
      </c>
    </row>
    <row r="65" spans="1:8" ht="49.5" x14ac:dyDescent="0.25">
      <c r="A65" s="59" t="s">
        <v>137</v>
      </c>
      <c r="B65" s="64"/>
      <c r="C65" s="52"/>
      <c r="D65" s="64"/>
      <c r="E65" s="52"/>
      <c r="F65" s="65">
        <v>0</v>
      </c>
      <c r="G65" s="52">
        <v>3108.6</v>
      </c>
      <c r="H65" s="54">
        <f t="shared" si="3"/>
        <v>3108.6</v>
      </c>
    </row>
  </sheetData>
  <autoFilter ref="A5:B62"/>
  <mergeCells count="4">
    <mergeCell ref="A4:F4"/>
    <mergeCell ref="A3:H3"/>
    <mergeCell ref="A1:H1"/>
    <mergeCell ref="A2:H2"/>
  </mergeCells>
  <pageMargins left="0.78740157480314965" right="1.3779527559055118" top="0.39370078740157483" bottom="0.59055118110236227" header="0" footer="0"/>
  <pageSetup paperSize="9" scale="5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Table1</vt:lpstr>
      <vt:lpstr>2024</vt:lpstr>
      <vt:lpstr>'2024'!Заголовки_для_печати</vt:lpstr>
      <vt:lpstr>Table1!Заголовки_для_печати</vt:lpstr>
      <vt:lpstr>'2024'!Область_печати</vt:lpstr>
      <vt:lpstr>Table1!Область_печати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2024-11-15T07:10:30Z</dcterms:modified>
</cp:coreProperties>
</file>